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ämäTyökirja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6" i="1" l="1"/>
  <c r="N30" i="1" l="1"/>
  <c r="N31" i="1"/>
  <c r="N51" i="1" l="1"/>
  <c r="N50" i="1" l="1"/>
  <c r="N49" i="1"/>
  <c r="N48" i="1"/>
  <c r="N47" i="1"/>
  <c r="N46" i="1"/>
  <c r="N32" i="1"/>
  <c r="N33" i="1"/>
  <c r="N34" i="1"/>
  <c r="N35" i="1"/>
  <c r="N37" i="1"/>
  <c r="O37" i="1" s="1"/>
  <c r="N40" i="1"/>
  <c r="F40" i="1"/>
  <c r="F43" i="1" s="1"/>
  <c r="O38" i="1" s="1"/>
  <c r="F41" i="1"/>
  <c r="N38" i="1"/>
  <c r="N39" i="1"/>
  <c r="P43" i="1" l="1"/>
  <c r="J36" i="1"/>
  <c r="N56" i="1"/>
  <c r="P56" i="1" s="1"/>
  <c r="N42" i="1"/>
  <c r="CU34" i="1"/>
  <c r="CW16" i="1"/>
  <c r="CU37" i="1"/>
  <c r="CU39" i="1"/>
  <c r="CW50" i="1" s="1"/>
  <c r="CU35" i="1"/>
  <c r="CX20" i="1" s="1"/>
  <c r="CX21" i="1" s="1"/>
  <c r="CW18" i="1"/>
  <c r="CW17" i="1"/>
  <c r="BR43" i="1"/>
  <c r="CO50" i="1" s="1"/>
  <c r="BZ44" i="1"/>
  <c r="BR44" i="1"/>
  <c r="CV13" i="1" s="1"/>
  <c r="CW37" i="1" l="1"/>
  <c r="CW39" i="1"/>
  <c r="CT50" i="1"/>
  <c r="CW35" i="1"/>
  <c r="CQ50" i="1"/>
  <c r="CW42" i="1" l="1"/>
</calcChain>
</file>

<file path=xl/sharedStrings.xml><?xml version="1.0" encoding="utf-8"?>
<sst xmlns="http://schemas.openxmlformats.org/spreadsheetml/2006/main" count="650" uniqueCount="62">
  <si>
    <t>NA</t>
  </si>
  <si>
    <t>MIN</t>
  </si>
  <si>
    <t>MAKS</t>
  </si>
  <si>
    <t>KA</t>
  </si>
  <si>
    <t>kpl</t>
  </si>
  <si>
    <t>Tarkastuksen etenemä</t>
  </si>
  <si>
    <t xml:space="preserve">joka on </t>
  </si>
  <si>
    <t>Tarkastettu riviä</t>
  </si>
  <si>
    <t>tarkastetusta putkimäärästä</t>
  </si>
  <si>
    <t>Tarkastettu</t>
  </si>
  <si>
    <t>3,1-3,5mm</t>
  </si>
  <si>
    <t>3,6-3,9mm</t>
  </si>
  <si>
    <t>tark.</t>
  </si>
  <si>
    <t>3,1 - 3,6</t>
  </si>
  <si>
    <t>3,5/3,5</t>
  </si>
  <si>
    <t>3,2/3,2</t>
  </si>
  <si>
    <t>3,1/3,1</t>
  </si>
  <si>
    <r>
      <t>3,5/</t>
    </r>
    <r>
      <rPr>
        <b/>
        <sz val="11"/>
        <color rgb="FFFF0000"/>
        <rFont val="Arial"/>
        <family val="2"/>
      </rPr>
      <t>3,4</t>
    </r>
  </si>
  <si>
    <r>
      <t>3,6/</t>
    </r>
    <r>
      <rPr>
        <b/>
        <sz val="11"/>
        <color rgb="FFFF0000"/>
        <rFont val="Arial"/>
        <family val="2"/>
      </rPr>
      <t>3,3</t>
    </r>
  </si>
  <si>
    <r>
      <t>3,1/</t>
    </r>
    <r>
      <rPr>
        <b/>
        <sz val="11"/>
        <color rgb="FFFF0000"/>
        <rFont val="Arial"/>
        <family val="2"/>
      </rPr>
      <t>3,0</t>
    </r>
  </si>
  <si>
    <r>
      <t>3,4/</t>
    </r>
    <r>
      <rPr>
        <b/>
        <sz val="11"/>
        <color rgb="FFFF0000"/>
        <rFont val="Arial"/>
        <family val="2"/>
      </rPr>
      <t>3,0</t>
    </r>
  </si>
  <si>
    <r>
      <t>3,5/</t>
    </r>
    <r>
      <rPr>
        <b/>
        <sz val="11"/>
        <color rgb="FFFF0000"/>
        <rFont val="Arial"/>
        <family val="2"/>
      </rPr>
      <t>3,2</t>
    </r>
  </si>
  <si>
    <r>
      <t>3,2/</t>
    </r>
    <r>
      <rPr>
        <b/>
        <sz val="11"/>
        <color rgb="FFFF0000"/>
        <rFont val="Arial"/>
        <family val="2"/>
      </rPr>
      <t>3,0</t>
    </r>
  </si>
  <si>
    <r>
      <t>3,3/</t>
    </r>
    <r>
      <rPr>
        <b/>
        <sz val="11"/>
        <color rgb="FFFF0000"/>
        <rFont val="Arial"/>
        <family val="2"/>
      </rPr>
      <t>3,0</t>
    </r>
  </si>
  <si>
    <r>
      <t>3,3/</t>
    </r>
    <r>
      <rPr>
        <b/>
        <sz val="11"/>
        <color rgb="FFFF0000"/>
        <rFont val="Arial"/>
        <family val="2"/>
      </rPr>
      <t>3,2</t>
    </r>
  </si>
  <si>
    <r>
      <t>3,6/</t>
    </r>
    <r>
      <rPr>
        <b/>
        <sz val="11"/>
        <color rgb="FFFF0000"/>
        <rFont val="Arial"/>
        <family val="2"/>
      </rPr>
      <t>3,0</t>
    </r>
  </si>
  <si>
    <r>
      <t>3,2/</t>
    </r>
    <r>
      <rPr>
        <b/>
        <sz val="11"/>
        <color rgb="FFFF0000"/>
        <rFont val="Arial"/>
        <family val="2"/>
      </rPr>
      <t>3,1</t>
    </r>
  </si>
  <si>
    <t>Etenemä</t>
  </si>
  <si>
    <r>
      <t>3,5/</t>
    </r>
    <r>
      <rPr>
        <b/>
        <sz val="11"/>
        <color rgb="FFFF0000"/>
        <rFont val="Arial"/>
        <family val="2"/>
      </rPr>
      <t>3,0</t>
    </r>
  </si>
  <si>
    <r>
      <t>3,5/</t>
    </r>
    <r>
      <rPr>
        <b/>
        <sz val="11"/>
        <color rgb="FFFF0000"/>
        <rFont val="Arial"/>
        <family val="2"/>
      </rPr>
      <t>3,1</t>
    </r>
  </si>
  <si>
    <r>
      <t>3,4/</t>
    </r>
    <r>
      <rPr>
        <b/>
        <sz val="11"/>
        <color rgb="FFFF0000"/>
        <rFont val="Arial"/>
        <family val="2"/>
      </rPr>
      <t>3,2</t>
    </r>
  </si>
  <si>
    <t>3,3/3,3</t>
  </si>
  <si>
    <r>
      <t>3,6/</t>
    </r>
    <r>
      <rPr>
        <b/>
        <sz val="11"/>
        <color rgb="FFFF0000"/>
        <rFont val="Arial"/>
        <family val="2"/>
      </rPr>
      <t>3,1</t>
    </r>
  </si>
  <si>
    <r>
      <t>3,4/</t>
    </r>
    <r>
      <rPr>
        <b/>
        <sz val="11"/>
        <color rgb="FFFF0000"/>
        <rFont val="Arial"/>
        <family val="2"/>
      </rPr>
      <t>3,1</t>
    </r>
  </si>
  <si>
    <r>
      <t>3,4/</t>
    </r>
    <r>
      <rPr>
        <b/>
        <sz val="11"/>
        <color rgb="FFFF0000"/>
        <rFont val="Arial"/>
        <family val="2"/>
      </rPr>
      <t>3,3</t>
    </r>
  </si>
  <si>
    <t>3,6/3,6</t>
  </si>
  <si>
    <r>
      <t>3,6/</t>
    </r>
    <r>
      <rPr>
        <sz val="11"/>
        <rFont val="Arial"/>
        <family val="2"/>
      </rPr>
      <t>3,6</t>
    </r>
  </si>
  <si>
    <t>3,4/3,4</t>
  </si>
  <si>
    <r>
      <t>3,5/</t>
    </r>
    <r>
      <rPr>
        <b/>
        <sz val="11"/>
        <color rgb="FFFF0000"/>
        <rFont val="Arial"/>
        <family val="2"/>
      </rPr>
      <t>3,3</t>
    </r>
  </si>
  <si>
    <r>
      <t>3,3/</t>
    </r>
    <r>
      <rPr>
        <b/>
        <sz val="11"/>
        <color rgb="FFFF0000"/>
        <rFont val="Arial"/>
        <family val="2"/>
      </rPr>
      <t>3,1</t>
    </r>
  </si>
  <si>
    <t>3,2/3,3</t>
  </si>
  <si>
    <r>
      <t>3,6/</t>
    </r>
    <r>
      <rPr>
        <b/>
        <sz val="11"/>
        <color rgb="FFFF0000"/>
        <rFont val="Arial"/>
        <family val="2"/>
      </rPr>
      <t>3,2</t>
    </r>
  </si>
  <si>
    <r>
      <t>3,6/</t>
    </r>
    <r>
      <rPr>
        <b/>
        <sz val="11"/>
        <color rgb="FFFF0000"/>
        <rFont val="Arial"/>
        <family val="2"/>
      </rPr>
      <t>3,4</t>
    </r>
  </si>
  <si>
    <r>
      <t>3,6/</t>
    </r>
    <r>
      <rPr>
        <b/>
        <sz val="11"/>
        <color rgb="FFFF0000"/>
        <rFont val="Arial"/>
        <family val="2"/>
      </rPr>
      <t>3,5</t>
    </r>
  </si>
  <si>
    <r>
      <t>3,4/</t>
    </r>
    <r>
      <rPr>
        <sz val="11"/>
        <color rgb="FFFF0000"/>
        <rFont val="Arial"/>
        <family val="2"/>
      </rPr>
      <t>3,1</t>
    </r>
  </si>
  <si>
    <r>
      <t>3,4/</t>
    </r>
    <r>
      <rPr>
        <b/>
        <sz val="11"/>
        <rFont val="Arial"/>
        <family val="2"/>
      </rPr>
      <t>3,4</t>
    </r>
  </si>
  <si>
    <t>S=NA</t>
  </si>
  <si>
    <t>Muuttumaton 2012 - 2013</t>
  </si>
  <si>
    <r>
      <t>3,3</t>
    </r>
    <r>
      <rPr>
        <b/>
        <sz val="11"/>
        <color rgb="FFFF0000"/>
        <rFont val="Arial"/>
        <family val="2"/>
      </rPr>
      <t>/3,1</t>
    </r>
  </si>
  <si>
    <r>
      <t>3,5/</t>
    </r>
    <r>
      <rPr>
        <b/>
        <sz val="11"/>
        <color rgb="FFFF0000"/>
        <rFont val="Arial"/>
        <family val="2"/>
      </rPr>
      <t>2,9</t>
    </r>
  </si>
  <si>
    <r>
      <t>3,6/</t>
    </r>
    <r>
      <rPr>
        <b/>
        <sz val="11"/>
        <color rgb="FFFF0000"/>
        <rFont val="Arial"/>
        <family val="2"/>
      </rPr>
      <t>2,9</t>
    </r>
  </si>
  <si>
    <r>
      <t>3,2/</t>
    </r>
    <r>
      <rPr>
        <b/>
        <sz val="11"/>
        <color rgb="FFFF0000"/>
        <rFont val="Arial"/>
        <family val="2"/>
      </rPr>
      <t>2,9</t>
    </r>
  </si>
  <si>
    <r>
      <t>3,3/</t>
    </r>
    <r>
      <rPr>
        <b/>
        <sz val="11"/>
        <color rgb="FFFF0000"/>
        <rFont val="Arial"/>
        <family val="2"/>
      </rPr>
      <t>2,9</t>
    </r>
  </si>
  <si>
    <r>
      <t>3,1/</t>
    </r>
    <r>
      <rPr>
        <b/>
        <sz val="11"/>
        <color rgb="FFFF0000"/>
        <rFont val="Arial"/>
        <family val="2"/>
      </rPr>
      <t>2,8</t>
    </r>
  </si>
  <si>
    <r>
      <t>3,3/</t>
    </r>
    <r>
      <rPr>
        <b/>
        <sz val="11"/>
        <color rgb="FFFF0000"/>
        <rFont val="Arial"/>
        <family val="2"/>
      </rPr>
      <t>2,8</t>
    </r>
  </si>
  <si>
    <r>
      <t>3,2/</t>
    </r>
    <r>
      <rPr>
        <b/>
        <sz val="11"/>
        <color theme="1"/>
        <rFont val="Arial"/>
        <family val="2"/>
      </rPr>
      <t>3,2</t>
    </r>
  </si>
  <si>
    <r>
      <t>3,1/</t>
    </r>
    <r>
      <rPr>
        <b/>
        <sz val="11"/>
        <color rgb="FFFF0000"/>
        <rFont val="Arial"/>
        <family val="2"/>
      </rPr>
      <t>2,9</t>
    </r>
  </si>
  <si>
    <r>
      <t>3,6/</t>
    </r>
    <r>
      <rPr>
        <b/>
        <sz val="11"/>
        <color rgb="FFFF0000"/>
        <rFont val="Arial"/>
        <family val="2"/>
      </rPr>
      <t>2,8</t>
    </r>
  </si>
  <si>
    <r>
      <t>3,2/</t>
    </r>
    <r>
      <rPr>
        <b/>
        <sz val="11"/>
        <color rgb="FFFF0000"/>
        <rFont val="Arial"/>
        <family val="2"/>
      </rPr>
      <t>2,8</t>
    </r>
  </si>
  <si>
    <r>
      <t>3,4/</t>
    </r>
    <r>
      <rPr>
        <b/>
        <sz val="11"/>
        <color rgb="FFFF0000"/>
        <rFont val="Arial"/>
        <family val="2"/>
      </rPr>
      <t>2,8</t>
    </r>
  </si>
  <si>
    <t>Tulp</t>
  </si>
  <si>
    <t xml:space="preserve"> = tulpattu 4/2014 ( 25/19 korjattu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</si>
</sst>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555555"/>
      <name val="Arial Unicode MS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Fill="1"/>
    <xf numFmtId="1" fontId="5" fillId="0" borderId="0" xfId="0" applyNumberFormat="1" applyFont="1"/>
    <xf numFmtId="0" fontId="5" fillId="0" borderId="0" xfId="0" applyFont="1"/>
    <xf numFmtId="10" fontId="5" fillId="4" borderId="0" xfId="0" applyNumberFormat="1" applyFont="1" applyFill="1"/>
    <xf numFmtId="9" fontId="0" fillId="0" borderId="0" xfId="0" applyNumberFormat="1"/>
    <xf numFmtId="0" fontId="0" fillId="5" borderId="1" xfId="0" applyFill="1" applyBorder="1"/>
    <xf numFmtId="1" fontId="6" fillId="0" borderId="0" xfId="0" applyNumberFormat="1" applyFont="1"/>
    <xf numFmtId="0" fontId="7" fillId="0" borderId="1" xfId="0" applyFont="1" applyBorder="1"/>
    <xf numFmtId="0" fontId="5" fillId="0" borderId="12" xfId="0" applyFont="1" applyBorder="1" applyAlignment="1"/>
    <xf numFmtId="0" fontId="5" fillId="0" borderId="0" xfId="0" applyFont="1" applyAlignment="1"/>
    <xf numFmtId="0" fontId="5" fillId="6" borderId="0" xfId="0" applyFont="1" applyFill="1"/>
    <xf numFmtId="1" fontId="5" fillId="6" borderId="0" xfId="0" applyNumberFormat="1" applyFont="1" applyFill="1"/>
    <xf numFmtId="0" fontId="0" fillId="6" borderId="0" xfId="0" applyFill="1"/>
    <xf numFmtId="0" fontId="5" fillId="6" borderId="0" xfId="0" applyFont="1" applyFill="1" applyAlignment="1">
      <alignment horizontal="left"/>
    </xf>
    <xf numFmtId="164" fontId="1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0" fillId="4" borderId="0" xfId="0" applyFill="1"/>
    <xf numFmtId="0" fontId="0" fillId="0" borderId="1" xfId="0" applyFill="1" applyBorder="1"/>
    <xf numFmtId="164" fontId="0" fillId="0" borderId="0" xfId="0" applyNumberFormat="1"/>
    <xf numFmtId="164" fontId="0" fillId="4" borderId="0" xfId="0" applyNumberFormat="1" applyFill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0" fillId="7" borderId="0" xfId="0" applyNumberFormat="1" applyFill="1" applyAlignment="1">
      <alignment horizontal="center"/>
    </xf>
    <xf numFmtId="164" fontId="3" fillId="7" borderId="2" xfId="0" applyNumberFormat="1" applyFont="1" applyFill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8" borderId="0" xfId="0" applyFill="1"/>
    <xf numFmtId="0" fontId="1" fillId="2" borderId="4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8" fillId="0" borderId="0" xfId="0" applyFont="1"/>
    <xf numFmtId="164" fontId="2" fillId="8" borderId="15" xfId="0" applyNumberFormat="1" applyFont="1" applyFill="1" applyBorder="1" applyAlignment="1">
      <alignment horizontal="center"/>
    </xf>
    <xf numFmtId="164" fontId="2" fillId="8" borderId="3" xfId="0" applyNumberFormat="1" applyFont="1" applyFill="1" applyBorder="1" applyAlignment="1">
      <alignment horizontal="center"/>
    </xf>
    <xf numFmtId="164" fontId="2" fillId="8" borderId="14" xfId="0" applyNumberFormat="1" applyFont="1" applyFill="1" applyBorder="1" applyAlignment="1">
      <alignment horizontal="center"/>
    </xf>
    <xf numFmtId="164" fontId="2" fillId="8" borderId="2" xfId="0" applyNumberFormat="1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164" fontId="1" fillId="8" borderId="2" xfId="0" applyNumberFormat="1" applyFont="1" applyFill="1" applyBorder="1" applyAlignment="1">
      <alignment horizontal="center"/>
    </xf>
    <xf numFmtId="164" fontId="1" fillId="9" borderId="2" xfId="0" applyNumberFormat="1" applyFont="1" applyFill="1" applyBorder="1" applyAlignment="1">
      <alignment horizontal="center"/>
    </xf>
    <xf numFmtId="0" fontId="2" fillId="8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9" borderId="2" xfId="0" applyNumberFormat="1" applyFont="1" applyFill="1" applyBorder="1" applyAlignment="1">
      <alignment horizontal="center"/>
    </xf>
    <xf numFmtId="0" fontId="2" fillId="8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8" borderId="6" xfId="0" applyNumberFormat="1" applyFont="1" applyFill="1" applyBorder="1" applyAlignment="1">
      <alignment horizontal="center"/>
    </xf>
    <xf numFmtId="0" fontId="2" fillId="8" borderId="3" xfId="0" applyNumberFormat="1" applyFont="1" applyFill="1" applyBorder="1" applyAlignment="1">
      <alignment horizontal="center"/>
    </xf>
    <xf numFmtId="0" fontId="2" fillId="9" borderId="9" xfId="0" applyNumberFormat="1" applyFont="1" applyFill="1" applyBorder="1" applyAlignment="1">
      <alignment horizontal="center"/>
    </xf>
    <xf numFmtId="0" fontId="2" fillId="10" borderId="2" xfId="0" applyNumberFormat="1" applyFont="1" applyFill="1" applyBorder="1" applyAlignment="1">
      <alignment horizontal="center"/>
    </xf>
    <xf numFmtId="0" fontId="1" fillId="8" borderId="2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2" fillId="0" borderId="6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2" fillId="9" borderId="6" xfId="0" applyNumberFormat="1" applyFont="1" applyFill="1" applyBorder="1" applyAlignment="1">
      <alignment horizontal="center"/>
    </xf>
    <xf numFmtId="0" fontId="2" fillId="9" borderId="3" xfId="0" applyNumberFormat="1" applyFont="1" applyFill="1" applyBorder="1" applyAlignment="1">
      <alignment horizontal="center"/>
    </xf>
    <xf numFmtId="164" fontId="2" fillId="9" borderId="2" xfId="0" applyNumberFormat="1" applyFont="1" applyFill="1" applyBorder="1" applyAlignment="1">
      <alignment horizontal="center"/>
    </xf>
    <xf numFmtId="164" fontId="2" fillId="9" borderId="13" xfId="0" applyNumberFormat="1" applyFont="1" applyFill="1" applyBorder="1" applyAlignment="1">
      <alignment horizontal="center"/>
    </xf>
    <xf numFmtId="164" fontId="2" fillId="9" borderId="14" xfId="0" applyNumberFormat="1" applyFont="1" applyFill="1" applyBorder="1" applyAlignment="1">
      <alignment horizontal="center"/>
    </xf>
    <xf numFmtId="0" fontId="2" fillId="10" borderId="3" xfId="0" applyNumberFormat="1" applyFont="1" applyFill="1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  <xf numFmtId="0" fontId="2" fillId="8" borderId="4" xfId="0" applyNumberFormat="1" applyFont="1" applyFill="1" applyBorder="1" applyAlignment="1">
      <alignment horizontal="center"/>
    </xf>
    <xf numFmtId="0" fontId="1" fillId="8" borderId="4" xfId="0" applyNumberFormat="1" applyFont="1" applyFill="1" applyBorder="1" applyAlignment="1">
      <alignment horizontal="center"/>
    </xf>
    <xf numFmtId="0" fontId="2" fillId="10" borderId="4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14" borderId="4" xfId="0" applyNumberFormat="1" applyFont="1" applyFill="1" applyBorder="1" applyAlignment="1">
      <alignment horizontal="center"/>
    </xf>
    <xf numFmtId="0" fontId="2" fillId="14" borderId="2" xfId="0" applyNumberFormat="1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12" fillId="13" borderId="17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2" fillId="1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11" borderId="17" xfId="0" applyFont="1" applyFill="1" applyBorder="1" applyAlignment="1">
      <alignment horizontal="center"/>
    </xf>
    <xf numFmtId="9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10" fontId="0" fillId="8" borderId="0" xfId="0" applyNumberFormat="1" applyFill="1" applyAlignment="1">
      <alignment horizontal="center"/>
    </xf>
    <xf numFmtId="10" fontId="12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2" fontId="12" fillId="5" borderId="1" xfId="0" applyNumberFormat="1" applyFont="1" applyFill="1" applyBorder="1" applyAlignment="1">
      <alignment horizontal="center"/>
    </xf>
    <xf numFmtId="1" fontId="0" fillId="0" borderId="19" xfId="0" applyNumberFormat="1" applyFill="1" applyBorder="1" applyAlignment="1">
      <alignment horizontal="left"/>
    </xf>
    <xf numFmtId="1" fontId="0" fillId="0" borderId="20" xfId="0" applyNumberFormat="1" applyFill="1" applyBorder="1" applyAlignment="1">
      <alignment horizontal="left"/>
    </xf>
    <xf numFmtId="0" fontId="12" fillId="7" borderId="1" xfId="0" applyFont="1" applyFill="1" applyBorder="1" applyAlignment="1">
      <alignment horizontal="center"/>
    </xf>
    <xf numFmtId="0" fontId="12" fillId="7" borderId="17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2" fillId="5" borderId="2" xfId="0" applyNumberFormat="1" applyFont="1" applyFill="1" applyBorder="1" applyAlignment="1">
      <alignment horizontal="center"/>
    </xf>
  </cellXfs>
  <cellStyles count="1">
    <cellStyle name="Normaali" xfId="0" builtinId="0"/>
  </cellStyles>
  <dxfs count="15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25765529308837"/>
          <c:y val="5.5555555555555552E-2"/>
          <c:w val="0.53888888888888886"/>
          <c:h val="0.89814814814814814"/>
        </c:manualLayout>
      </c:layout>
      <c:pie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Pt>
            <c:idx val="5"/>
            <c:bubble3D val="0"/>
            <c:spPr>
              <a:solidFill>
                <a:srgbClr val="FFC000"/>
              </a:solidFill>
            </c:spPr>
          </c:dPt>
          <c:dPt>
            <c:idx val="6"/>
            <c:bubble3D val="0"/>
            <c:spPr>
              <a:solidFill>
                <a:srgbClr val="FF00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Sheet1!$O$30:$P$36</c:f>
              <c:strCache>
                <c:ptCount val="7"/>
                <c:pt idx="0">
                  <c:v>3,6</c:v>
                </c:pt>
                <c:pt idx="1">
                  <c:v>3,5</c:v>
                </c:pt>
                <c:pt idx="2">
                  <c:v>3,4</c:v>
                </c:pt>
                <c:pt idx="3">
                  <c:v>3,3</c:v>
                </c:pt>
                <c:pt idx="4">
                  <c:v>3,2</c:v>
                </c:pt>
                <c:pt idx="5">
                  <c:v>3,1</c:v>
                </c:pt>
                <c:pt idx="6">
                  <c:v>3,00</c:v>
                </c:pt>
              </c:strCache>
            </c:strRef>
          </c:cat>
          <c:val>
            <c:numRef>
              <c:f>Sheet1!$N$30:$N$36</c:f>
              <c:numCache>
                <c:formatCode>General</c:formatCode>
                <c:ptCount val="7"/>
                <c:pt idx="0">
                  <c:v>14</c:v>
                </c:pt>
                <c:pt idx="1">
                  <c:v>21</c:v>
                </c:pt>
                <c:pt idx="2">
                  <c:v>25</c:v>
                </c:pt>
                <c:pt idx="3">
                  <c:v>55</c:v>
                </c:pt>
                <c:pt idx="4">
                  <c:v>78</c:v>
                </c:pt>
                <c:pt idx="5">
                  <c:v>117</c:v>
                </c:pt>
                <c:pt idx="6">
                  <c:v>60</c:v>
                </c:pt>
              </c:numCache>
            </c:numRef>
          </c:val>
        </c:ser>
        <c:ser>
          <c:idx val="1"/>
          <c:order val="1"/>
          <c:cat>
            <c:strRef>
              <c:f>Sheet1!$O$30:$P$36</c:f>
              <c:strCache>
                <c:ptCount val="7"/>
                <c:pt idx="0">
                  <c:v>3,6</c:v>
                </c:pt>
                <c:pt idx="1">
                  <c:v>3,5</c:v>
                </c:pt>
                <c:pt idx="2">
                  <c:v>3,4</c:v>
                </c:pt>
                <c:pt idx="3">
                  <c:v>3,3</c:v>
                </c:pt>
                <c:pt idx="4">
                  <c:v>3,2</c:v>
                </c:pt>
                <c:pt idx="5">
                  <c:v>3,1</c:v>
                </c:pt>
                <c:pt idx="6">
                  <c:v>3,00</c:v>
                </c:pt>
              </c:strCache>
            </c:strRef>
          </c:cat>
          <c:val>
            <c:numRef>
              <c:f>Sheet1!$O$30:$O$36</c:f>
              <c:numCache>
                <c:formatCode>General</c:formatCode>
                <c:ptCount val="7"/>
                <c:pt idx="0">
                  <c:v>3.6</c:v>
                </c:pt>
                <c:pt idx="1">
                  <c:v>3.5</c:v>
                </c:pt>
                <c:pt idx="2">
                  <c:v>3.4</c:v>
                </c:pt>
                <c:pt idx="3">
                  <c:v>3.3</c:v>
                </c:pt>
                <c:pt idx="4">
                  <c:v>3.2</c:v>
                </c:pt>
                <c:pt idx="5">
                  <c:v>3.1</c:v>
                </c:pt>
                <c:pt idx="6" formatCode="0.00">
                  <c:v>3</c:v>
                </c:pt>
              </c:numCache>
            </c:numRef>
          </c:val>
        </c:ser>
        <c:ser>
          <c:idx val="2"/>
          <c:order val="2"/>
          <c:cat>
            <c:strRef>
              <c:f>Sheet1!$O$30:$P$36</c:f>
              <c:strCache>
                <c:ptCount val="7"/>
                <c:pt idx="0">
                  <c:v>3,6</c:v>
                </c:pt>
                <c:pt idx="1">
                  <c:v>3,5</c:v>
                </c:pt>
                <c:pt idx="2">
                  <c:v>3,4</c:v>
                </c:pt>
                <c:pt idx="3">
                  <c:v>3,3</c:v>
                </c:pt>
                <c:pt idx="4">
                  <c:v>3,2</c:v>
                </c:pt>
                <c:pt idx="5">
                  <c:v>3,1</c:v>
                </c:pt>
                <c:pt idx="6">
                  <c:v>3,00</c:v>
                </c:pt>
              </c:strCache>
            </c:strRef>
          </c:cat>
          <c:val>
            <c:numRef>
              <c:f>Sheet1!$P$30:$P$36</c:f>
              <c:numCache>
                <c:formatCode>General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i-FI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351234</xdr:colOff>
      <xdr:row>36</xdr:row>
      <xdr:rowOff>259556</xdr:rowOff>
    </xdr:from>
    <xdr:to>
      <xdr:col>31</xdr:col>
      <xdr:colOff>398859</xdr:colOff>
      <xdr:row>49</xdr:row>
      <xdr:rowOff>2381</xdr:rowOff>
    </xdr:to>
    <xdr:graphicFrame macro="">
      <xdr:nvGraphicFramePr>
        <xdr:cNvPr id="15" name="Kaavi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>
    <pageSetUpPr fitToPage="1"/>
  </sheetPr>
  <dimension ref="A1:CY56"/>
  <sheetViews>
    <sheetView tabSelected="1" zoomScale="75" zoomScaleNormal="75" workbookViewId="0">
      <pane xSplit="1" topLeftCell="H1" activePane="topRight" state="frozen"/>
      <selection pane="topRight" activeCell="AM48" sqref="AM48"/>
    </sheetView>
  </sheetViews>
  <sheetFormatPr defaultColWidth="6.7109375" defaultRowHeight="15" x14ac:dyDescent="0.25"/>
  <cols>
    <col min="1" max="1" width="6.85546875" style="3" bestFit="1" customWidth="1"/>
    <col min="2" max="13" width="6.85546875" bestFit="1" customWidth="1"/>
    <col min="14" max="14" width="7.42578125" bestFit="1" customWidth="1"/>
    <col min="15" max="28" width="6.85546875" bestFit="1" customWidth="1"/>
    <col min="29" max="29" width="6.85546875" customWidth="1"/>
    <col min="30" max="69" width="6.85546875" bestFit="1" customWidth="1"/>
    <col min="70" max="70" width="6.42578125" customWidth="1"/>
    <col min="71" max="94" width="6.85546875" bestFit="1" customWidth="1"/>
    <col min="95" max="97" width="6.7109375" customWidth="1"/>
    <col min="98" max="98" width="6.85546875" bestFit="1" customWidth="1"/>
    <col min="100" max="100" width="8.28515625" customWidth="1"/>
    <col min="101" max="101" width="9.85546875" customWidth="1"/>
    <col min="102" max="102" width="11.5703125" bestFit="1" customWidth="1"/>
  </cols>
  <sheetData>
    <row r="1" spans="1:103" ht="15.75" thickBot="1" x14ac:dyDescent="0.3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>
        <v>30</v>
      </c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>
        <v>15</v>
      </c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8"/>
      <c r="CN1">
        <v>96</v>
      </c>
      <c r="CO1">
        <v>97</v>
      </c>
      <c r="CP1">
        <v>98</v>
      </c>
      <c r="CQ1">
        <v>99</v>
      </c>
      <c r="CR1">
        <v>100</v>
      </c>
      <c r="CS1">
        <v>101</v>
      </c>
    </row>
    <row r="2" spans="1:103" ht="15.75" thickBot="1" x14ac:dyDescent="0.3">
      <c r="A2" s="4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5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5">
        <v>25</v>
      </c>
      <c r="AA2" s="5">
        <v>26</v>
      </c>
      <c r="AB2" s="5">
        <v>27</v>
      </c>
      <c r="AC2" s="5">
        <v>28</v>
      </c>
      <c r="AD2" s="5">
        <v>29</v>
      </c>
      <c r="AE2" s="5">
        <v>30</v>
      </c>
      <c r="AF2" s="5">
        <v>31</v>
      </c>
      <c r="AG2" s="5">
        <v>32</v>
      </c>
      <c r="AH2" s="5">
        <v>33</v>
      </c>
      <c r="AI2" s="5">
        <v>34</v>
      </c>
      <c r="AJ2" s="5">
        <v>35</v>
      </c>
      <c r="AK2" s="5">
        <v>36</v>
      </c>
      <c r="AL2" s="5">
        <v>37</v>
      </c>
      <c r="AM2" s="5">
        <v>38</v>
      </c>
      <c r="AN2" s="5">
        <v>39</v>
      </c>
      <c r="AO2" s="5">
        <v>40</v>
      </c>
      <c r="AP2" s="5">
        <v>41</v>
      </c>
      <c r="AQ2" s="5">
        <v>42</v>
      </c>
      <c r="AR2" s="5">
        <v>43</v>
      </c>
      <c r="AS2" s="5">
        <v>44</v>
      </c>
      <c r="AT2" s="5">
        <v>45</v>
      </c>
      <c r="AU2" s="5">
        <v>46</v>
      </c>
      <c r="AV2" s="5">
        <v>47</v>
      </c>
      <c r="AW2" s="5">
        <v>48</v>
      </c>
      <c r="AX2" s="5">
        <v>49</v>
      </c>
      <c r="AY2" s="5">
        <v>50</v>
      </c>
      <c r="AZ2" s="5">
        <v>51</v>
      </c>
      <c r="BA2" s="5">
        <v>52</v>
      </c>
      <c r="BB2" s="5">
        <v>53</v>
      </c>
      <c r="BC2" s="5">
        <v>54</v>
      </c>
      <c r="BD2" s="5">
        <v>55</v>
      </c>
      <c r="BE2" s="5">
        <v>56</v>
      </c>
      <c r="BF2" s="5">
        <v>57</v>
      </c>
      <c r="BG2" s="5">
        <v>58</v>
      </c>
      <c r="BH2" s="5">
        <v>59</v>
      </c>
      <c r="BI2" s="5">
        <v>60</v>
      </c>
      <c r="BJ2" s="5">
        <v>61</v>
      </c>
      <c r="BK2" s="5">
        <v>62</v>
      </c>
      <c r="BL2" s="5">
        <v>63</v>
      </c>
      <c r="BM2" s="5">
        <v>64</v>
      </c>
      <c r="BN2" s="5">
        <v>65</v>
      </c>
      <c r="BO2" s="5">
        <v>66</v>
      </c>
      <c r="BP2" s="5">
        <v>67</v>
      </c>
      <c r="BQ2" s="5">
        <v>68</v>
      </c>
      <c r="BR2" s="5">
        <v>69</v>
      </c>
      <c r="BS2" s="5">
        <v>70</v>
      </c>
      <c r="BT2" s="5">
        <v>71</v>
      </c>
      <c r="BU2" s="5">
        <v>72</v>
      </c>
      <c r="BV2" s="5">
        <v>73</v>
      </c>
      <c r="BW2" s="5">
        <v>74</v>
      </c>
      <c r="BX2" s="5">
        <v>75</v>
      </c>
      <c r="BY2" s="5">
        <v>76</v>
      </c>
      <c r="BZ2" s="5">
        <v>77</v>
      </c>
      <c r="CA2" s="5">
        <v>78</v>
      </c>
      <c r="CB2" s="5">
        <v>79</v>
      </c>
      <c r="CC2" s="5">
        <v>80</v>
      </c>
      <c r="CD2" s="5">
        <v>81</v>
      </c>
      <c r="CE2" s="5">
        <v>82</v>
      </c>
      <c r="CF2" s="5">
        <v>83</v>
      </c>
      <c r="CG2" s="5">
        <v>84</v>
      </c>
      <c r="CH2" s="6">
        <v>85</v>
      </c>
      <c r="CI2" s="6">
        <v>86</v>
      </c>
      <c r="CJ2" s="6">
        <v>87</v>
      </c>
      <c r="CK2" s="6">
        <v>88</v>
      </c>
      <c r="CL2" s="6">
        <v>89</v>
      </c>
      <c r="CM2" s="6">
        <v>90</v>
      </c>
      <c r="CN2" s="6">
        <v>91</v>
      </c>
      <c r="CO2" s="6">
        <v>92</v>
      </c>
      <c r="CP2" s="6">
        <v>93</v>
      </c>
      <c r="CQ2" s="6">
        <v>94</v>
      </c>
      <c r="CR2" s="6">
        <v>95</v>
      </c>
      <c r="CS2" s="6">
        <v>96</v>
      </c>
      <c r="CT2" s="7"/>
    </row>
    <row r="3" spans="1:103" ht="15.75" thickBot="1" x14ac:dyDescent="0.3">
      <c r="A3" s="15">
        <v>1</v>
      </c>
      <c r="B3" s="72">
        <v>4.0999999999999996</v>
      </c>
      <c r="C3" s="50"/>
      <c r="D3" s="72">
        <v>4.5</v>
      </c>
      <c r="E3" s="50"/>
      <c r="F3" s="72">
        <v>5</v>
      </c>
      <c r="G3" s="50"/>
      <c r="H3" s="118" t="s">
        <v>58</v>
      </c>
      <c r="I3" s="50"/>
      <c r="J3" s="72">
        <v>4.7</v>
      </c>
      <c r="K3" s="50"/>
      <c r="L3" s="72" t="s">
        <v>0</v>
      </c>
      <c r="M3" s="50"/>
      <c r="N3" s="72">
        <v>4.4000000000000004</v>
      </c>
      <c r="O3" s="50"/>
      <c r="P3" s="72">
        <v>4.4000000000000004</v>
      </c>
      <c r="Q3" s="50"/>
      <c r="R3" s="72">
        <v>3.7</v>
      </c>
      <c r="S3" s="50"/>
      <c r="T3" s="72">
        <v>3.7</v>
      </c>
      <c r="U3" s="50"/>
      <c r="V3" s="72">
        <v>4.8</v>
      </c>
      <c r="W3" s="50"/>
      <c r="X3" s="72">
        <v>4.8</v>
      </c>
      <c r="Y3" s="50"/>
      <c r="Z3" s="72">
        <v>4.5999999999999996</v>
      </c>
      <c r="AA3" s="50"/>
      <c r="AB3" s="72">
        <v>5</v>
      </c>
      <c r="AC3" s="50"/>
      <c r="AD3" s="72">
        <v>4.7</v>
      </c>
      <c r="AE3" s="50"/>
      <c r="AF3" s="72">
        <v>3.8</v>
      </c>
      <c r="AG3" s="50"/>
      <c r="AH3" s="72">
        <v>4.7</v>
      </c>
      <c r="AI3" s="50"/>
      <c r="AJ3" s="72">
        <v>4.7</v>
      </c>
      <c r="AK3" s="50"/>
      <c r="AL3" s="72">
        <v>4.5999999999999996</v>
      </c>
      <c r="AM3" s="50"/>
      <c r="AN3" s="72">
        <v>5</v>
      </c>
      <c r="AO3" s="50"/>
      <c r="AP3" s="71">
        <v>3.9</v>
      </c>
      <c r="AQ3" s="50"/>
      <c r="AR3" s="86" t="s">
        <v>26</v>
      </c>
      <c r="AS3" s="50"/>
      <c r="AT3" s="72">
        <v>5.0999999999999996</v>
      </c>
      <c r="AU3" s="50"/>
      <c r="AV3" s="72">
        <v>4.8</v>
      </c>
      <c r="AW3" s="50"/>
      <c r="AX3" s="50"/>
      <c r="AY3" s="72">
        <v>4.5</v>
      </c>
      <c r="AZ3" s="50"/>
      <c r="BA3" s="72">
        <v>4.5</v>
      </c>
      <c r="BB3" s="50"/>
      <c r="BC3" s="72">
        <v>4.7</v>
      </c>
      <c r="BD3" s="50"/>
      <c r="BE3" s="72">
        <v>4.8</v>
      </c>
      <c r="BF3" s="50"/>
      <c r="BG3" s="72">
        <v>5.2</v>
      </c>
      <c r="BH3" s="50"/>
      <c r="BI3" s="72">
        <v>4.8</v>
      </c>
      <c r="BJ3" s="50"/>
      <c r="BK3" s="70" t="s">
        <v>16</v>
      </c>
      <c r="BL3" s="50"/>
      <c r="BM3" s="73">
        <v>4.5999999999999996</v>
      </c>
      <c r="BN3" s="50"/>
      <c r="BO3" s="73">
        <v>4.7</v>
      </c>
      <c r="BP3" s="50"/>
      <c r="BQ3" s="73">
        <v>4.0999999999999996</v>
      </c>
      <c r="BR3" s="50"/>
      <c r="BS3" s="73">
        <v>4.8</v>
      </c>
      <c r="BT3" s="50"/>
      <c r="BU3" s="73">
        <v>4.5999999999999996</v>
      </c>
      <c r="BV3" s="50"/>
      <c r="BW3" s="73">
        <v>5.2</v>
      </c>
      <c r="BX3" s="50"/>
      <c r="BY3" s="73">
        <v>4.7</v>
      </c>
      <c r="BZ3" s="50"/>
      <c r="CA3" s="73">
        <v>4.8</v>
      </c>
      <c r="CB3" s="50"/>
      <c r="CC3" s="73">
        <v>4.8</v>
      </c>
      <c r="CD3" s="50"/>
      <c r="CE3" s="73">
        <v>4.5999999999999996</v>
      </c>
      <c r="CF3" s="50"/>
      <c r="CG3" s="73">
        <v>4.7</v>
      </c>
      <c r="CH3" s="50"/>
      <c r="CI3" s="73">
        <v>4.9000000000000004</v>
      </c>
      <c r="CJ3" s="50"/>
      <c r="CK3" s="74">
        <v>5</v>
      </c>
      <c r="CL3" s="53"/>
      <c r="CM3" s="75">
        <v>4.7</v>
      </c>
      <c r="CN3" s="53"/>
      <c r="CO3" s="75">
        <v>5.4</v>
      </c>
      <c r="CP3" s="53"/>
      <c r="CQ3" s="75">
        <v>5.0999999999999996</v>
      </c>
      <c r="CR3" s="53"/>
      <c r="CS3" s="77">
        <v>5.2</v>
      </c>
      <c r="CT3" s="6">
        <v>1</v>
      </c>
    </row>
    <row r="4" spans="1:103" ht="15.75" thickBot="1" x14ac:dyDescent="0.3">
      <c r="A4" s="15">
        <v>2</v>
      </c>
      <c r="B4" s="10">
        <v>4.3</v>
      </c>
      <c r="C4" s="51"/>
      <c r="D4" s="10">
        <v>5.3</v>
      </c>
      <c r="E4" s="51"/>
      <c r="F4" s="10">
        <v>4.9000000000000004</v>
      </c>
      <c r="G4" s="51"/>
      <c r="H4" s="10">
        <v>4.2</v>
      </c>
      <c r="I4" s="51"/>
      <c r="J4" s="10">
        <v>4</v>
      </c>
      <c r="K4" s="51"/>
      <c r="L4" s="10">
        <v>5</v>
      </c>
      <c r="M4" s="51"/>
      <c r="N4" s="106" t="s">
        <v>39</v>
      </c>
      <c r="O4" s="51"/>
      <c r="P4" s="10">
        <v>3.8</v>
      </c>
      <c r="Q4" s="51"/>
      <c r="R4" s="10" t="s">
        <v>0</v>
      </c>
      <c r="S4" s="51"/>
      <c r="T4" s="10">
        <v>3.7</v>
      </c>
      <c r="U4" s="51"/>
      <c r="V4" s="10">
        <v>5.2</v>
      </c>
      <c r="W4" s="51"/>
      <c r="X4" s="10">
        <v>4.7</v>
      </c>
      <c r="Y4" s="51"/>
      <c r="Z4" s="10">
        <v>5.5</v>
      </c>
      <c r="AA4" s="51"/>
      <c r="AB4" s="10">
        <v>5</v>
      </c>
      <c r="AC4" s="51"/>
      <c r="AD4" s="85" t="s">
        <v>15</v>
      </c>
      <c r="AE4" s="51"/>
      <c r="AF4" s="10">
        <v>4.2</v>
      </c>
      <c r="AG4" s="51"/>
      <c r="AH4" s="10">
        <v>4.7</v>
      </c>
      <c r="AI4" s="51"/>
      <c r="AJ4" s="10">
        <v>4.3</v>
      </c>
      <c r="AK4" s="51"/>
      <c r="AL4" s="10">
        <v>4.7</v>
      </c>
      <c r="AM4" s="51"/>
      <c r="AN4" s="10">
        <v>4.7</v>
      </c>
      <c r="AO4" s="51"/>
      <c r="AP4" s="102" t="s">
        <v>30</v>
      </c>
      <c r="AQ4" s="51"/>
      <c r="AR4" s="85" t="s">
        <v>14</v>
      </c>
      <c r="AS4" s="51"/>
      <c r="AT4" s="10">
        <v>3.7</v>
      </c>
      <c r="AU4" s="51"/>
      <c r="AV4" s="10">
        <v>4.8</v>
      </c>
      <c r="AW4" s="51"/>
      <c r="AX4" s="51"/>
      <c r="AY4" s="10">
        <v>5.0999999999999996</v>
      </c>
      <c r="AZ4" s="51"/>
      <c r="BA4" s="10">
        <v>4.8</v>
      </c>
      <c r="BB4" s="51"/>
      <c r="BC4" s="10">
        <v>4.5999999999999996</v>
      </c>
      <c r="BD4" s="51"/>
      <c r="BE4" s="10">
        <v>4.5999999999999996</v>
      </c>
      <c r="BF4" s="51"/>
      <c r="BG4" s="10">
        <v>5.2</v>
      </c>
      <c r="BH4" s="51"/>
      <c r="BI4" s="10">
        <v>4.3</v>
      </c>
      <c r="BJ4" s="51"/>
      <c r="BK4" s="10">
        <v>4</v>
      </c>
      <c r="BL4" s="51"/>
      <c r="BM4" s="9">
        <v>4.7</v>
      </c>
      <c r="BN4" s="51"/>
      <c r="BO4" s="9">
        <v>4.5999999999999996</v>
      </c>
      <c r="BP4" s="51"/>
      <c r="BQ4" s="9">
        <v>4.8</v>
      </c>
      <c r="BR4" s="51"/>
      <c r="BS4" s="9">
        <v>4.2</v>
      </c>
      <c r="BT4" s="51"/>
      <c r="BU4" s="9">
        <v>4.5999999999999996</v>
      </c>
      <c r="BV4" s="51"/>
      <c r="BW4" s="9">
        <v>4.5999999999999996</v>
      </c>
      <c r="BX4" s="51"/>
      <c r="BY4" s="9">
        <v>4.9000000000000004</v>
      </c>
      <c r="BZ4" s="51"/>
      <c r="CA4" s="9">
        <v>4.7</v>
      </c>
      <c r="CB4" s="51"/>
      <c r="CC4" s="9">
        <v>5.2</v>
      </c>
      <c r="CD4" s="51"/>
      <c r="CE4" s="9">
        <v>4.5999999999999996</v>
      </c>
      <c r="CF4" s="51"/>
      <c r="CG4" s="9">
        <v>4.8</v>
      </c>
      <c r="CH4" s="51"/>
      <c r="CI4" s="9">
        <v>4.7</v>
      </c>
      <c r="CJ4" s="51"/>
      <c r="CK4" s="9">
        <v>5.4</v>
      </c>
      <c r="CL4" s="54"/>
      <c r="CM4" s="76">
        <v>5.4</v>
      </c>
      <c r="CN4" s="54"/>
      <c r="CO4" s="76">
        <v>5.5</v>
      </c>
      <c r="CP4" s="54"/>
      <c r="CQ4" s="76">
        <v>5.6</v>
      </c>
      <c r="CR4" s="54"/>
      <c r="CS4" s="78">
        <v>5.0999999999999996</v>
      </c>
      <c r="CT4" s="6">
        <v>2</v>
      </c>
    </row>
    <row r="5" spans="1:103" ht="15.75" thickBot="1" x14ac:dyDescent="0.3">
      <c r="A5" s="8">
        <v>3</v>
      </c>
      <c r="B5" s="85" t="s">
        <v>37</v>
      </c>
      <c r="C5" s="51"/>
      <c r="D5" s="10">
        <v>3.7</v>
      </c>
      <c r="E5" s="51"/>
      <c r="F5" s="10">
        <v>4.7</v>
      </c>
      <c r="G5" s="51"/>
      <c r="H5" s="10">
        <v>4.9000000000000004</v>
      </c>
      <c r="I5" s="51"/>
      <c r="J5" s="118" t="s">
        <v>52</v>
      </c>
      <c r="K5" s="51"/>
      <c r="L5" s="10">
        <v>3.7</v>
      </c>
      <c r="M5" s="51"/>
      <c r="N5" s="106" t="s">
        <v>33</v>
      </c>
      <c r="O5" s="51"/>
      <c r="P5" s="10">
        <v>5</v>
      </c>
      <c r="Q5" s="51"/>
      <c r="R5" s="10">
        <v>4.3</v>
      </c>
      <c r="S5" s="51"/>
      <c r="T5" s="10">
        <v>4.7</v>
      </c>
      <c r="U5" s="51"/>
      <c r="V5" s="10">
        <v>4.8</v>
      </c>
      <c r="W5" s="51"/>
      <c r="X5" s="10">
        <v>5.0999999999999996</v>
      </c>
      <c r="Y5" s="51"/>
      <c r="Z5" s="10">
        <v>4.5999999999999996</v>
      </c>
      <c r="AA5" s="51"/>
      <c r="AB5" s="10">
        <v>4.9000000000000004</v>
      </c>
      <c r="AC5" s="51"/>
      <c r="AD5" s="10">
        <v>4.7</v>
      </c>
      <c r="AE5" s="51"/>
      <c r="AF5" s="10">
        <v>4.3</v>
      </c>
      <c r="AG5" s="51"/>
      <c r="AH5" s="10">
        <v>5</v>
      </c>
      <c r="AI5" s="51"/>
      <c r="AJ5" s="10">
        <v>5.2</v>
      </c>
      <c r="AK5" s="51"/>
      <c r="AL5" s="10">
        <v>4.7</v>
      </c>
      <c r="AM5" s="51"/>
      <c r="AN5" s="10">
        <v>4.5</v>
      </c>
      <c r="AO5" s="51"/>
      <c r="AP5" s="10">
        <v>4.3</v>
      </c>
      <c r="AQ5" s="51"/>
      <c r="AR5" s="10">
        <v>4.0999999999999996</v>
      </c>
      <c r="AS5" s="51"/>
      <c r="AT5" s="10">
        <v>4.7</v>
      </c>
      <c r="AU5" s="51"/>
      <c r="AV5" s="10" t="s">
        <v>0</v>
      </c>
      <c r="AW5" s="51"/>
      <c r="AX5" s="51"/>
      <c r="AY5" s="10">
        <v>4.7</v>
      </c>
      <c r="AZ5" s="51"/>
      <c r="BA5" s="10">
        <v>4.8</v>
      </c>
      <c r="BB5" s="51"/>
      <c r="BC5" s="10" t="s">
        <v>0</v>
      </c>
      <c r="BD5" s="51"/>
      <c r="BE5" s="10">
        <v>5.3</v>
      </c>
      <c r="BF5" s="51"/>
      <c r="BG5" s="10">
        <v>3.9</v>
      </c>
      <c r="BH5" s="51"/>
      <c r="BI5" s="10">
        <v>4.5</v>
      </c>
      <c r="BJ5" s="51"/>
      <c r="BK5" s="100" t="s">
        <v>28</v>
      </c>
      <c r="BL5" s="51"/>
      <c r="BM5" s="9">
        <v>4.7</v>
      </c>
      <c r="BN5" s="51"/>
      <c r="BO5" s="9">
        <v>4.5999999999999996</v>
      </c>
      <c r="BP5" s="51"/>
      <c r="BQ5" s="9" t="s">
        <v>0</v>
      </c>
      <c r="BR5" s="51"/>
      <c r="BS5" s="9">
        <v>4.3</v>
      </c>
      <c r="BT5" s="51"/>
      <c r="BU5" s="9">
        <v>4.5999999999999996</v>
      </c>
      <c r="BV5" s="51"/>
      <c r="BW5" s="9">
        <v>4.5999999999999996</v>
      </c>
      <c r="BX5" s="51"/>
      <c r="BY5" s="9">
        <v>4.5</v>
      </c>
      <c r="BZ5" s="51"/>
      <c r="CA5" s="9">
        <v>5.2</v>
      </c>
      <c r="CB5" s="51"/>
      <c r="CC5" s="9">
        <v>4.5</v>
      </c>
      <c r="CD5" s="51"/>
      <c r="CE5" s="9">
        <v>4.5</v>
      </c>
      <c r="CF5" s="51"/>
      <c r="CG5" s="9">
        <v>5.4</v>
      </c>
      <c r="CH5" s="51"/>
      <c r="CI5" s="9">
        <v>5.0999999999999996</v>
      </c>
      <c r="CJ5" s="51"/>
      <c r="CK5" s="9">
        <v>5</v>
      </c>
      <c r="CL5" s="54"/>
      <c r="CM5" s="76">
        <v>5.2</v>
      </c>
      <c r="CN5" s="54"/>
      <c r="CO5" s="76">
        <v>5.5</v>
      </c>
      <c r="CP5" s="54"/>
      <c r="CQ5" s="76">
        <v>5.5</v>
      </c>
      <c r="CR5" s="54"/>
      <c r="CS5" s="78">
        <v>5.5</v>
      </c>
      <c r="CT5" s="5">
        <v>3</v>
      </c>
    </row>
    <row r="6" spans="1:103" ht="15.75" thickBot="1" x14ac:dyDescent="0.3">
      <c r="A6" s="8">
        <v>4</v>
      </c>
      <c r="B6" s="10">
        <v>4.4000000000000004</v>
      </c>
      <c r="C6" s="51"/>
      <c r="D6" s="45" t="s">
        <v>0</v>
      </c>
      <c r="E6" s="51"/>
      <c r="F6" s="45" t="s">
        <v>0</v>
      </c>
      <c r="G6" s="51"/>
      <c r="H6" s="45" t="s">
        <v>0</v>
      </c>
      <c r="I6" s="51"/>
      <c r="J6" s="45" t="s">
        <v>0</v>
      </c>
      <c r="K6" s="51"/>
      <c r="L6" s="45" t="s">
        <v>0</v>
      </c>
      <c r="M6" s="51"/>
      <c r="N6" s="45" t="s">
        <v>0</v>
      </c>
      <c r="O6" s="51"/>
      <c r="P6" s="45" t="s">
        <v>0</v>
      </c>
      <c r="Q6" s="51"/>
      <c r="R6" s="45" t="s">
        <v>0</v>
      </c>
      <c r="S6" s="51"/>
      <c r="T6" s="45" t="s">
        <v>0</v>
      </c>
      <c r="U6" s="51"/>
      <c r="V6" s="45" t="s">
        <v>0</v>
      </c>
      <c r="W6" s="51"/>
      <c r="X6" s="45" t="s">
        <v>0</v>
      </c>
      <c r="Y6" s="51"/>
      <c r="Z6" s="45" t="s">
        <v>0</v>
      </c>
      <c r="AA6" s="51"/>
      <c r="AB6" s="45" t="s">
        <v>0</v>
      </c>
      <c r="AC6" s="51"/>
      <c r="AD6" s="45" t="s">
        <v>0</v>
      </c>
      <c r="AE6" s="51"/>
      <c r="AF6" s="45" t="s">
        <v>0</v>
      </c>
      <c r="AG6" s="51"/>
      <c r="AH6" s="45" t="s">
        <v>0</v>
      </c>
      <c r="AI6" s="51"/>
      <c r="AJ6" s="45" t="s">
        <v>0</v>
      </c>
      <c r="AK6" s="51"/>
      <c r="AL6" s="45" t="s">
        <v>0</v>
      </c>
      <c r="AM6" s="51"/>
      <c r="AN6" s="45" t="s">
        <v>0</v>
      </c>
      <c r="AO6" s="51"/>
      <c r="AP6" s="45" t="s">
        <v>0</v>
      </c>
      <c r="AQ6" s="51"/>
      <c r="AR6" s="45" t="s">
        <v>0</v>
      </c>
      <c r="AS6" s="51"/>
      <c r="AT6" s="45" t="s">
        <v>0</v>
      </c>
      <c r="AU6" s="51"/>
      <c r="AV6" s="45" t="s">
        <v>0</v>
      </c>
      <c r="AW6" s="51"/>
      <c r="AX6" s="51"/>
      <c r="AY6" s="45" t="s">
        <v>0</v>
      </c>
      <c r="AZ6" s="51"/>
      <c r="BA6" s="45" t="s">
        <v>0</v>
      </c>
      <c r="BB6" s="51"/>
      <c r="BC6" s="45" t="s">
        <v>0</v>
      </c>
      <c r="BD6" s="51"/>
      <c r="BE6" s="45" t="s">
        <v>0</v>
      </c>
      <c r="BF6" s="51"/>
      <c r="BG6" s="45" t="s">
        <v>0</v>
      </c>
      <c r="BH6" s="51"/>
      <c r="BI6" s="45" t="s">
        <v>0</v>
      </c>
      <c r="BJ6" s="51"/>
      <c r="BK6" s="45" t="s">
        <v>0</v>
      </c>
      <c r="BL6" s="51"/>
      <c r="BM6" s="45" t="s">
        <v>0</v>
      </c>
      <c r="BN6" s="51"/>
      <c r="BO6" s="45" t="s">
        <v>0</v>
      </c>
      <c r="BP6" s="51"/>
      <c r="BQ6" s="45" t="s">
        <v>0</v>
      </c>
      <c r="BR6" s="51"/>
      <c r="BS6" s="45" t="s">
        <v>0</v>
      </c>
      <c r="BT6" s="51"/>
      <c r="BU6" s="45" t="s">
        <v>0</v>
      </c>
      <c r="BV6" s="51"/>
      <c r="BW6" s="45" t="s">
        <v>0</v>
      </c>
      <c r="BX6" s="51"/>
      <c r="BY6" s="45" t="s">
        <v>0</v>
      </c>
      <c r="BZ6" s="51"/>
      <c r="CA6" s="45" t="s">
        <v>0</v>
      </c>
      <c r="CB6" s="51"/>
      <c r="CC6" s="45" t="s">
        <v>0</v>
      </c>
      <c r="CD6" s="51"/>
      <c r="CE6" s="45" t="s">
        <v>0</v>
      </c>
      <c r="CF6" s="51"/>
      <c r="CG6" s="45" t="s">
        <v>0</v>
      </c>
      <c r="CH6" s="51"/>
      <c r="CI6" s="45" t="s">
        <v>0</v>
      </c>
      <c r="CJ6" s="51"/>
      <c r="CK6" s="45" t="s">
        <v>0</v>
      </c>
      <c r="CL6" s="54"/>
      <c r="CM6" s="45" t="s">
        <v>0</v>
      </c>
      <c r="CN6" s="54"/>
      <c r="CO6" s="45" t="s">
        <v>0</v>
      </c>
      <c r="CP6" s="54"/>
      <c r="CQ6" s="45" t="s">
        <v>0</v>
      </c>
      <c r="CR6" s="54"/>
      <c r="CS6" s="78">
        <v>5.4</v>
      </c>
      <c r="CT6" s="5">
        <v>4</v>
      </c>
    </row>
    <row r="7" spans="1:103" ht="15.75" thickBot="1" x14ac:dyDescent="0.3">
      <c r="A7" s="11">
        <v>5</v>
      </c>
      <c r="B7" s="80" t="s">
        <v>15</v>
      </c>
      <c r="C7" s="51"/>
      <c r="D7" s="9">
        <v>4</v>
      </c>
      <c r="E7" s="51"/>
      <c r="F7" s="9">
        <v>4.7</v>
      </c>
      <c r="G7" s="51"/>
      <c r="H7" s="9">
        <v>4.9000000000000004</v>
      </c>
      <c r="I7" s="51"/>
      <c r="J7" s="9">
        <v>4.2</v>
      </c>
      <c r="K7" s="51"/>
      <c r="L7" s="118" t="s">
        <v>49</v>
      </c>
      <c r="M7" s="51"/>
      <c r="N7" s="9">
        <v>4.8</v>
      </c>
      <c r="O7" s="51"/>
      <c r="P7" s="9">
        <v>4.5</v>
      </c>
      <c r="Q7" s="51"/>
      <c r="R7" s="9">
        <v>4.3</v>
      </c>
      <c r="S7" s="51"/>
      <c r="T7" s="9">
        <v>4.8</v>
      </c>
      <c r="U7" s="51"/>
      <c r="V7" s="9">
        <v>4.2</v>
      </c>
      <c r="W7" s="51"/>
      <c r="X7" s="9">
        <v>4.5</v>
      </c>
      <c r="Y7" s="51"/>
      <c r="Z7" s="9">
        <v>4</v>
      </c>
      <c r="AA7" s="51"/>
      <c r="AB7" s="80" t="s">
        <v>16</v>
      </c>
      <c r="AC7" s="51"/>
      <c r="AD7" s="9">
        <v>5.6</v>
      </c>
      <c r="AE7" s="51"/>
      <c r="AF7" s="9">
        <v>4.4000000000000004</v>
      </c>
      <c r="AG7" s="51"/>
      <c r="AH7" s="9">
        <v>5.2</v>
      </c>
      <c r="AI7" s="51"/>
      <c r="AJ7" s="80" t="s">
        <v>31</v>
      </c>
      <c r="AK7" s="51"/>
      <c r="AL7" s="9">
        <v>4.5999999999999996</v>
      </c>
      <c r="AM7" s="51"/>
      <c r="AN7" s="80" t="s">
        <v>35</v>
      </c>
      <c r="AO7" s="51"/>
      <c r="AP7" s="9">
        <v>4.7</v>
      </c>
      <c r="AQ7" s="51"/>
      <c r="AR7" s="9">
        <v>4.8</v>
      </c>
      <c r="AS7" s="51"/>
      <c r="AT7" s="55" t="s">
        <v>25</v>
      </c>
      <c r="AU7" s="51"/>
      <c r="AV7" s="9">
        <v>4.8</v>
      </c>
      <c r="AW7" s="51"/>
      <c r="AX7" s="51"/>
      <c r="AY7" s="9">
        <v>4.0999999999999996</v>
      </c>
      <c r="AZ7" s="51"/>
      <c r="BA7" s="9">
        <v>3.9</v>
      </c>
      <c r="BB7" s="51"/>
      <c r="BC7" s="9">
        <v>3.8</v>
      </c>
      <c r="BD7" s="51"/>
      <c r="BE7" s="9">
        <v>4.2</v>
      </c>
      <c r="BF7" s="51"/>
      <c r="BG7" s="9" t="s">
        <v>0</v>
      </c>
      <c r="BH7" s="51"/>
      <c r="BI7" s="9">
        <v>3.8</v>
      </c>
      <c r="BJ7" s="51"/>
      <c r="BK7" s="79" t="s">
        <v>33</v>
      </c>
      <c r="BL7" s="56"/>
      <c r="BM7" s="45" t="s">
        <v>0</v>
      </c>
      <c r="BN7" s="56"/>
      <c r="BO7" s="32">
        <v>3.9</v>
      </c>
      <c r="BP7" s="56"/>
      <c r="BQ7" s="32">
        <v>4.8</v>
      </c>
      <c r="BR7" s="56"/>
      <c r="BS7" s="32">
        <v>5.3</v>
      </c>
      <c r="BT7" s="56"/>
      <c r="BU7" s="32">
        <v>5</v>
      </c>
      <c r="BV7" s="56"/>
      <c r="BW7" s="32">
        <v>4.7</v>
      </c>
      <c r="BX7" s="56"/>
      <c r="BY7" s="33">
        <v>5.3</v>
      </c>
      <c r="BZ7" s="52"/>
      <c r="CA7" s="33">
        <v>4.0999999999999996</v>
      </c>
      <c r="CB7" s="52"/>
      <c r="CC7" s="33">
        <v>4.5</v>
      </c>
      <c r="CD7" s="52"/>
      <c r="CE7" s="33">
        <v>4.7</v>
      </c>
      <c r="CF7" s="52"/>
      <c r="CG7" s="33">
        <v>5.4</v>
      </c>
      <c r="CH7" s="52"/>
      <c r="CI7" s="33">
        <v>5.3</v>
      </c>
      <c r="CJ7" s="52"/>
      <c r="CK7" s="33">
        <v>5.2</v>
      </c>
      <c r="CL7" s="55"/>
      <c r="CM7" s="33">
        <v>4.9000000000000004</v>
      </c>
      <c r="CN7" s="55"/>
      <c r="CO7" s="33">
        <v>4.8</v>
      </c>
      <c r="CP7" s="55"/>
      <c r="CQ7" s="33">
        <v>4.5</v>
      </c>
      <c r="CR7" s="55"/>
      <c r="CS7" s="34">
        <v>5.3</v>
      </c>
      <c r="CT7" s="5">
        <v>5</v>
      </c>
    </row>
    <row r="8" spans="1:103" ht="15.75" thickBot="1" x14ac:dyDescent="0.3">
      <c r="A8" s="11">
        <v>6</v>
      </c>
      <c r="B8" s="12">
        <v>3.8</v>
      </c>
      <c r="C8" s="9">
        <v>4.7</v>
      </c>
      <c r="D8" s="9">
        <v>4.2</v>
      </c>
      <c r="E8" s="9">
        <v>4.3</v>
      </c>
      <c r="F8" s="9">
        <v>4.3</v>
      </c>
      <c r="G8" s="79" t="s">
        <v>37</v>
      </c>
      <c r="H8" s="80" t="s">
        <v>15</v>
      </c>
      <c r="I8" s="79" t="s">
        <v>18</v>
      </c>
      <c r="J8" s="9">
        <v>4.9000000000000004</v>
      </c>
      <c r="K8" s="80" t="s">
        <v>35</v>
      </c>
      <c r="L8" s="9">
        <v>3.8</v>
      </c>
      <c r="M8" s="87" t="s">
        <v>29</v>
      </c>
      <c r="N8" s="9">
        <v>4.9000000000000004</v>
      </c>
      <c r="O8" s="9">
        <v>4.0999999999999996</v>
      </c>
      <c r="P8" s="9">
        <v>4.3</v>
      </c>
      <c r="Q8" s="9" t="s">
        <v>0</v>
      </c>
      <c r="R8" s="87" t="s">
        <v>29</v>
      </c>
      <c r="S8" s="9">
        <v>4.2</v>
      </c>
      <c r="T8" s="9">
        <v>4.4000000000000004</v>
      </c>
      <c r="U8" s="9">
        <v>3.8</v>
      </c>
      <c r="V8" s="79" t="s">
        <v>30</v>
      </c>
      <c r="W8" s="9">
        <v>4.2</v>
      </c>
      <c r="X8" s="9" t="s">
        <v>0</v>
      </c>
      <c r="Y8" s="79" t="s">
        <v>30</v>
      </c>
      <c r="Z8" s="9">
        <v>4.5999999999999996</v>
      </c>
      <c r="AA8" s="9">
        <v>4.7</v>
      </c>
      <c r="AB8" s="9">
        <v>4</v>
      </c>
      <c r="AC8" s="9">
        <v>4.8</v>
      </c>
      <c r="AD8" s="9">
        <v>3.7</v>
      </c>
      <c r="AE8" s="79" t="s">
        <v>41</v>
      </c>
      <c r="AF8" s="9">
        <v>4.7</v>
      </c>
      <c r="AG8" s="9">
        <v>4.4000000000000004</v>
      </c>
      <c r="AH8" s="9">
        <v>4.7</v>
      </c>
      <c r="AI8" s="80" t="s">
        <v>37</v>
      </c>
      <c r="AJ8" s="79" t="s">
        <v>30</v>
      </c>
      <c r="AK8" s="9">
        <v>3.7</v>
      </c>
      <c r="AL8" s="9">
        <v>5.2</v>
      </c>
      <c r="AM8" s="9">
        <v>4.9000000000000004</v>
      </c>
      <c r="AN8" s="9">
        <v>4.5999999999999996</v>
      </c>
      <c r="AO8" s="9">
        <v>4.5999999999999996</v>
      </c>
      <c r="AP8" s="79" t="s">
        <v>29</v>
      </c>
      <c r="AQ8" s="9">
        <v>4</v>
      </c>
      <c r="AR8" s="9">
        <v>5</v>
      </c>
      <c r="AS8" s="9">
        <v>4.5999999999999996</v>
      </c>
      <c r="AT8" s="9">
        <v>3.8</v>
      </c>
      <c r="AU8" s="9">
        <v>5.2</v>
      </c>
      <c r="AV8" s="9">
        <v>4.5</v>
      </c>
      <c r="AW8" s="9" t="s">
        <v>0</v>
      </c>
      <c r="AX8" s="9">
        <v>4.8</v>
      </c>
      <c r="AY8" s="9" t="s">
        <v>0</v>
      </c>
      <c r="AZ8" s="9">
        <v>4.4000000000000004</v>
      </c>
      <c r="BA8" s="9">
        <v>4.3</v>
      </c>
      <c r="BB8" s="9">
        <v>4</v>
      </c>
      <c r="BC8" s="9">
        <v>4.5999999999999996</v>
      </c>
      <c r="BD8" s="9">
        <v>4.0999999999999996</v>
      </c>
      <c r="BE8" s="9">
        <v>4</v>
      </c>
      <c r="BF8" s="79" t="s">
        <v>26</v>
      </c>
      <c r="BG8" s="9">
        <v>5.3</v>
      </c>
      <c r="BH8" s="9">
        <v>4.5999999999999996</v>
      </c>
      <c r="BI8" s="80" t="s">
        <v>15</v>
      </c>
      <c r="BJ8" s="9">
        <v>4.8</v>
      </c>
      <c r="BK8" s="99" t="s">
        <v>20</v>
      </c>
      <c r="BL8" s="33">
        <v>4.3</v>
      </c>
      <c r="BM8" s="33">
        <v>4</v>
      </c>
      <c r="BN8" s="33">
        <v>3.9</v>
      </c>
      <c r="BO8" s="68" t="s">
        <v>16</v>
      </c>
      <c r="BP8" s="32">
        <v>4.3</v>
      </c>
      <c r="BQ8" s="32">
        <v>4.7</v>
      </c>
      <c r="BR8" s="32">
        <v>5.0999999999999996</v>
      </c>
      <c r="BS8" s="32">
        <v>5</v>
      </c>
      <c r="BT8" s="32">
        <v>4.5999999999999996</v>
      </c>
      <c r="BU8" s="32">
        <v>5.0999999999999996</v>
      </c>
      <c r="BV8" s="32">
        <v>4</v>
      </c>
      <c r="BW8" s="32">
        <v>4.7</v>
      </c>
      <c r="BX8" s="32">
        <v>4.8</v>
      </c>
      <c r="BY8" s="33">
        <v>5</v>
      </c>
      <c r="BZ8" s="33">
        <v>4.7</v>
      </c>
      <c r="CA8" s="33">
        <v>4.4000000000000004</v>
      </c>
      <c r="CB8" s="33">
        <v>5</v>
      </c>
      <c r="CC8" s="33">
        <v>4.4000000000000004</v>
      </c>
      <c r="CD8" s="33">
        <v>5.0999999999999996</v>
      </c>
      <c r="CE8" s="33">
        <v>4.8</v>
      </c>
      <c r="CF8" s="33">
        <v>4.8</v>
      </c>
      <c r="CG8" s="33">
        <v>4.5999999999999996</v>
      </c>
      <c r="CH8" s="33">
        <v>5.3</v>
      </c>
      <c r="CI8" s="33">
        <v>5.8</v>
      </c>
      <c r="CJ8" s="34">
        <v>5.6</v>
      </c>
      <c r="CK8" s="33">
        <v>4.8</v>
      </c>
      <c r="CL8" s="33">
        <v>4.2</v>
      </c>
      <c r="CM8" s="33">
        <v>4.7</v>
      </c>
      <c r="CN8" s="33">
        <v>5.5</v>
      </c>
      <c r="CO8" s="33">
        <v>5.4</v>
      </c>
      <c r="CP8" s="33">
        <v>5</v>
      </c>
      <c r="CQ8" s="33">
        <v>5.6</v>
      </c>
      <c r="CR8" s="66" t="s">
        <v>14</v>
      </c>
      <c r="CS8" s="34">
        <v>5.2</v>
      </c>
      <c r="CT8" s="5">
        <v>6</v>
      </c>
    </row>
    <row r="9" spans="1:103" ht="15.75" thickBot="1" x14ac:dyDescent="0.3">
      <c r="A9" s="8">
        <v>7</v>
      </c>
      <c r="B9" s="12">
        <v>3.7</v>
      </c>
      <c r="C9" s="9">
        <v>4.3</v>
      </c>
      <c r="D9" s="9">
        <v>3.7</v>
      </c>
      <c r="E9" s="9">
        <v>4.7</v>
      </c>
      <c r="F9" s="9">
        <v>4.0999999999999996</v>
      </c>
      <c r="G9" s="118" t="s">
        <v>53</v>
      </c>
      <c r="H9" s="118" t="s">
        <v>53</v>
      </c>
      <c r="I9" s="9">
        <v>5.3</v>
      </c>
      <c r="J9" s="9">
        <v>4.2</v>
      </c>
      <c r="K9" s="9">
        <v>4.7</v>
      </c>
      <c r="L9" s="79" t="s">
        <v>39</v>
      </c>
      <c r="M9" s="9">
        <v>3.7</v>
      </c>
      <c r="N9" s="9">
        <v>4</v>
      </c>
      <c r="O9" s="9">
        <v>5.2</v>
      </c>
      <c r="P9" s="9">
        <v>4.4000000000000004</v>
      </c>
      <c r="Q9" s="9">
        <v>4</v>
      </c>
      <c r="R9" s="9">
        <v>4</v>
      </c>
      <c r="S9" s="9">
        <v>5</v>
      </c>
      <c r="T9" s="87" t="s">
        <v>39</v>
      </c>
      <c r="U9" s="9">
        <v>4.9000000000000004</v>
      </c>
      <c r="V9" s="9">
        <v>4.4000000000000004</v>
      </c>
      <c r="W9" s="9">
        <v>5.2</v>
      </c>
      <c r="X9" s="80" t="s">
        <v>31</v>
      </c>
      <c r="Y9" s="9">
        <v>4.4000000000000004</v>
      </c>
      <c r="Z9" s="80" t="s">
        <v>31</v>
      </c>
      <c r="AA9" s="9">
        <v>4.2</v>
      </c>
      <c r="AB9" s="80" t="s">
        <v>31</v>
      </c>
      <c r="AC9" s="9">
        <v>4.9000000000000004</v>
      </c>
      <c r="AD9" s="9">
        <v>5.0999999999999996</v>
      </c>
      <c r="AE9" s="45" t="s">
        <v>0</v>
      </c>
      <c r="AF9" s="9">
        <v>4.7</v>
      </c>
      <c r="AG9" s="9">
        <v>4.9000000000000004</v>
      </c>
      <c r="AH9" s="9">
        <v>4.8</v>
      </c>
      <c r="AI9" s="79" t="s">
        <v>24</v>
      </c>
      <c r="AJ9" s="9">
        <v>4.5</v>
      </c>
      <c r="AK9" s="79" t="s">
        <v>32</v>
      </c>
      <c r="AL9" s="57" t="s">
        <v>23</v>
      </c>
      <c r="AM9" s="9" t="s">
        <v>0</v>
      </c>
      <c r="AN9" s="9" t="s">
        <v>0</v>
      </c>
      <c r="AO9" s="79" t="s">
        <v>21</v>
      </c>
      <c r="AP9" s="79" t="s">
        <v>26</v>
      </c>
      <c r="AQ9" s="80" t="s">
        <v>16</v>
      </c>
      <c r="AR9" s="9">
        <v>4.5999999999999996</v>
      </c>
      <c r="AS9" s="9">
        <v>4.4000000000000004</v>
      </c>
      <c r="AT9" s="79" t="s">
        <v>29</v>
      </c>
      <c r="AU9" s="9">
        <v>4.8</v>
      </c>
      <c r="AV9" s="57" t="s">
        <v>25</v>
      </c>
      <c r="AW9" s="79" t="s">
        <v>42</v>
      </c>
      <c r="AX9" s="9">
        <v>4.2</v>
      </c>
      <c r="AY9" s="80" t="s">
        <v>37</v>
      </c>
      <c r="AZ9" s="9">
        <v>5</v>
      </c>
      <c r="BA9" s="79" t="s">
        <v>30</v>
      </c>
      <c r="BB9" s="9">
        <v>4</v>
      </c>
      <c r="BC9" s="9" t="s">
        <v>0</v>
      </c>
      <c r="BD9" s="9">
        <v>4.2</v>
      </c>
      <c r="BE9" s="9" t="s">
        <v>0</v>
      </c>
      <c r="BF9" s="9" t="s">
        <v>0</v>
      </c>
      <c r="BG9" s="9" t="s">
        <v>0</v>
      </c>
      <c r="BH9" s="9">
        <v>3.8</v>
      </c>
      <c r="BI9" s="9">
        <v>4.9000000000000004</v>
      </c>
      <c r="BJ9" s="99" t="s">
        <v>22</v>
      </c>
      <c r="BK9" s="9">
        <v>3.8</v>
      </c>
      <c r="BL9" s="33">
        <v>4</v>
      </c>
      <c r="BM9" s="33">
        <v>4.2</v>
      </c>
      <c r="BN9" s="33">
        <v>3.8</v>
      </c>
      <c r="BO9" s="32">
        <v>4.2</v>
      </c>
      <c r="BP9" s="32">
        <v>5.4</v>
      </c>
      <c r="BQ9" s="32">
        <v>5</v>
      </c>
      <c r="BR9" s="32">
        <v>4.9000000000000004</v>
      </c>
      <c r="BS9" s="32">
        <v>4.7</v>
      </c>
      <c r="BT9" s="32">
        <v>5.3</v>
      </c>
      <c r="BU9" s="32">
        <v>5</v>
      </c>
      <c r="BV9" s="32">
        <v>4.4000000000000004</v>
      </c>
      <c r="BW9" s="32">
        <v>4.7</v>
      </c>
      <c r="BX9" s="32">
        <v>4.8</v>
      </c>
      <c r="BY9" s="33">
        <v>5</v>
      </c>
      <c r="BZ9" s="33">
        <v>5</v>
      </c>
      <c r="CA9" s="33">
        <v>5.5</v>
      </c>
      <c r="CB9" s="33">
        <v>5.2</v>
      </c>
      <c r="CC9" s="33">
        <v>5</v>
      </c>
      <c r="CD9" s="33">
        <v>5.4</v>
      </c>
      <c r="CE9" s="33">
        <v>4.9000000000000004</v>
      </c>
      <c r="CF9" s="33">
        <v>3.8</v>
      </c>
      <c r="CG9" s="33">
        <v>5.2</v>
      </c>
      <c r="CH9" s="33">
        <v>5.6</v>
      </c>
      <c r="CI9" s="33">
        <v>4.2</v>
      </c>
      <c r="CJ9" s="52" t="s">
        <v>19</v>
      </c>
      <c r="CK9" s="33">
        <v>4.0999999999999996</v>
      </c>
      <c r="CL9" s="33">
        <v>5.5</v>
      </c>
      <c r="CM9" s="103" t="s">
        <v>18</v>
      </c>
      <c r="CN9" s="33">
        <v>5.5</v>
      </c>
      <c r="CO9" s="66" t="s">
        <v>14</v>
      </c>
      <c r="CP9" s="33">
        <v>5.0999999999999996</v>
      </c>
      <c r="CQ9" s="33">
        <v>5.5</v>
      </c>
      <c r="CR9" s="33">
        <v>4.5</v>
      </c>
      <c r="CS9" s="34">
        <v>5.4</v>
      </c>
      <c r="CT9" s="5">
        <v>7</v>
      </c>
    </row>
    <row r="10" spans="1:103" ht="15.75" customHeight="1" thickBot="1" x14ac:dyDescent="0.3">
      <c r="A10" s="8">
        <v>8</v>
      </c>
      <c r="B10" s="108" t="s">
        <v>35</v>
      </c>
      <c r="C10" s="9">
        <v>4.2</v>
      </c>
      <c r="D10" s="87" t="s">
        <v>18</v>
      </c>
      <c r="E10" s="80" t="s">
        <v>15</v>
      </c>
      <c r="F10" s="9">
        <v>5</v>
      </c>
      <c r="G10" s="107" t="s">
        <v>0</v>
      </c>
      <c r="H10" s="79" t="s">
        <v>34</v>
      </c>
      <c r="I10" s="9">
        <v>3.7</v>
      </c>
      <c r="J10" s="9">
        <v>4</v>
      </c>
      <c r="K10" s="9">
        <v>5.0999999999999996</v>
      </c>
      <c r="L10" s="9" t="s">
        <v>0</v>
      </c>
      <c r="M10" s="9">
        <v>3.7</v>
      </c>
      <c r="N10" s="9">
        <v>3.7</v>
      </c>
      <c r="O10" s="9">
        <v>4.5</v>
      </c>
      <c r="P10" s="87" t="s">
        <v>29</v>
      </c>
      <c r="Q10" s="9">
        <v>4</v>
      </c>
      <c r="R10" s="9">
        <v>4.2</v>
      </c>
      <c r="S10" s="80" t="s">
        <v>14</v>
      </c>
      <c r="T10" s="9">
        <v>5</v>
      </c>
      <c r="U10" s="9">
        <v>4.4000000000000004</v>
      </c>
      <c r="V10" s="9" t="s">
        <v>0</v>
      </c>
      <c r="W10" s="9">
        <v>4</v>
      </c>
      <c r="X10" s="9">
        <v>3.7</v>
      </c>
      <c r="Y10" s="9">
        <v>3.7</v>
      </c>
      <c r="Z10" s="145" t="s">
        <v>0</v>
      </c>
      <c r="AA10" s="80" t="s">
        <v>37</v>
      </c>
      <c r="AB10" s="9">
        <v>5.3</v>
      </c>
      <c r="AC10" s="9">
        <v>5.0999999999999996</v>
      </c>
      <c r="AD10" s="9">
        <v>5.2</v>
      </c>
      <c r="AE10" s="9">
        <v>4.5</v>
      </c>
      <c r="AF10" s="9">
        <v>4.9000000000000004</v>
      </c>
      <c r="AG10" s="9">
        <v>4</v>
      </c>
      <c r="AH10" s="9">
        <v>3.8</v>
      </c>
      <c r="AI10" s="9">
        <v>5</v>
      </c>
      <c r="AJ10" s="9">
        <v>4.4000000000000004</v>
      </c>
      <c r="AK10" s="9">
        <v>4</v>
      </c>
      <c r="AL10" s="9">
        <v>5</v>
      </c>
      <c r="AM10" s="9">
        <v>4.5999999999999996</v>
      </c>
      <c r="AN10" s="79" t="s">
        <v>32</v>
      </c>
      <c r="AO10" s="9" t="s">
        <v>0</v>
      </c>
      <c r="AP10" s="9" t="s">
        <v>0</v>
      </c>
      <c r="AQ10" s="9">
        <v>4.4000000000000004</v>
      </c>
      <c r="AR10" s="9">
        <v>5</v>
      </c>
      <c r="AS10" s="79" t="s">
        <v>29</v>
      </c>
      <c r="AT10" s="9">
        <v>4.5</v>
      </c>
      <c r="AU10" s="79" t="s">
        <v>21</v>
      </c>
      <c r="AV10" s="9">
        <v>4.5</v>
      </c>
      <c r="AW10" s="9">
        <v>4.5</v>
      </c>
      <c r="AX10" s="9">
        <v>4.4000000000000004</v>
      </c>
      <c r="AY10" s="9">
        <v>4.3</v>
      </c>
      <c r="AZ10" s="9">
        <v>3.9</v>
      </c>
      <c r="BA10" s="80" t="s">
        <v>35</v>
      </c>
      <c r="BB10" s="9">
        <v>4.3</v>
      </c>
      <c r="BC10" s="79" t="s">
        <v>29</v>
      </c>
      <c r="BD10" s="9">
        <v>4.8</v>
      </c>
      <c r="BE10" s="9">
        <v>4.8</v>
      </c>
      <c r="BF10" s="9" t="s">
        <v>0</v>
      </c>
      <c r="BG10" s="9">
        <v>5.0999999999999996</v>
      </c>
      <c r="BH10" s="9">
        <v>4.2</v>
      </c>
      <c r="BI10" s="9">
        <v>3.9</v>
      </c>
      <c r="BJ10" s="9">
        <v>3.8</v>
      </c>
      <c r="BK10" s="9">
        <v>3.9</v>
      </c>
      <c r="BL10" s="33">
        <v>3.8</v>
      </c>
      <c r="BM10" s="33">
        <v>4.3</v>
      </c>
      <c r="BN10" s="33">
        <v>5</v>
      </c>
      <c r="BO10" s="32">
        <v>4.9000000000000004</v>
      </c>
      <c r="BP10" s="32">
        <v>4.8</v>
      </c>
      <c r="BQ10" s="32">
        <v>5</v>
      </c>
      <c r="BR10" s="32">
        <v>4.4000000000000004</v>
      </c>
      <c r="BS10" s="32">
        <v>5</v>
      </c>
      <c r="BT10" s="32">
        <v>5</v>
      </c>
      <c r="BU10" s="32">
        <v>4.9000000000000004</v>
      </c>
      <c r="BV10" s="32">
        <v>4.4000000000000004</v>
      </c>
      <c r="BW10" s="32">
        <v>5.0999999999999996</v>
      </c>
      <c r="BX10" s="32">
        <v>5.0999999999999996</v>
      </c>
      <c r="BY10" s="33">
        <v>5.2</v>
      </c>
      <c r="BZ10" s="33">
        <v>4.8</v>
      </c>
      <c r="CA10" s="33">
        <v>4.7</v>
      </c>
      <c r="CB10" s="33">
        <v>5.0999999999999996</v>
      </c>
      <c r="CC10" s="33">
        <v>4</v>
      </c>
      <c r="CD10" s="33">
        <v>5.3</v>
      </c>
      <c r="CE10" s="33">
        <v>5.3</v>
      </c>
      <c r="CF10" s="33">
        <v>5.3</v>
      </c>
      <c r="CG10" s="33">
        <v>4.2</v>
      </c>
      <c r="CH10" s="33">
        <v>5.2</v>
      </c>
      <c r="CI10" s="33">
        <v>4.8</v>
      </c>
      <c r="CJ10" s="34">
        <v>5.2</v>
      </c>
      <c r="CK10" s="33">
        <v>4.5</v>
      </c>
      <c r="CL10" s="33">
        <v>4</v>
      </c>
      <c r="CM10" s="33">
        <v>4.9000000000000004</v>
      </c>
      <c r="CN10" s="33">
        <v>5.8</v>
      </c>
      <c r="CO10" s="33">
        <v>5.3</v>
      </c>
      <c r="CP10" s="33">
        <v>5.7</v>
      </c>
      <c r="CQ10" s="33">
        <v>4.7</v>
      </c>
      <c r="CR10" s="33">
        <v>5.5</v>
      </c>
      <c r="CS10" s="34">
        <v>5.2</v>
      </c>
      <c r="CT10" s="5">
        <v>8</v>
      </c>
    </row>
    <row r="11" spans="1:103" ht="15.75" thickBot="1" x14ac:dyDescent="0.3">
      <c r="A11" s="8">
        <v>9</v>
      </c>
      <c r="B11" s="109" t="s">
        <v>37</v>
      </c>
      <c r="C11" s="9">
        <v>3.7</v>
      </c>
      <c r="D11" s="88" t="s">
        <v>31</v>
      </c>
      <c r="E11" s="9">
        <v>4.4000000000000004</v>
      </c>
      <c r="F11" s="10">
        <v>4.9000000000000004</v>
      </c>
      <c r="G11" s="118" t="s">
        <v>57</v>
      </c>
      <c r="H11" s="118" t="s">
        <v>57</v>
      </c>
      <c r="I11" s="9">
        <v>4.4000000000000004</v>
      </c>
      <c r="J11" s="9">
        <v>4.8</v>
      </c>
      <c r="K11" s="9">
        <v>4.8</v>
      </c>
      <c r="L11" s="9">
        <v>4.0999999999999996</v>
      </c>
      <c r="M11" s="9">
        <v>4.2</v>
      </c>
      <c r="N11" s="9">
        <v>4.0999999999999996</v>
      </c>
      <c r="O11" s="9">
        <v>4.5</v>
      </c>
      <c r="P11" s="80" t="s">
        <v>16</v>
      </c>
      <c r="Q11" s="9" t="s">
        <v>0</v>
      </c>
      <c r="R11" s="87" t="s">
        <v>38</v>
      </c>
      <c r="S11" s="87" t="s">
        <v>38</v>
      </c>
      <c r="T11" s="87" t="s">
        <v>30</v>
      </c>
      <c r="U11" s="79" t="s">
        <v>34</v>
      </c>
      <c r="V11" s="9">
        <v>4.2</v>
      </c>
      <c r="W11" s="9">
        <v>5.3</v>
      </c>
      <c r="X11" s="79" t="s">
        <v>38</v>
      </c>
      <c r="Y11" s="57" t="s">
        <v>22</v>
      </c>
      <c r="Z11" s="79" t="s">
        <v>26</v>
      </c>
      <c r="AA11" s="9">
        <v>4.8</v>
      </c>
      <c r="AB11" s="9">
        <v>3.7</v>
      </c>
      <c r="AC11" s="9">
        <v>4.4000000000000004</v>
      </c>
      <c r="AD11" s="9">
        <v>4.8</v>
      </c>
      <c r="AE11" s="79" t="s">
        <v>21</v>
      </c>
      <c r="AF11" s="9">
        <v>4.8</v>
      </c>
      <c r="AG11" s="9">
        <v>4.4000000000000004</v>
      </c>
      <c r="AH11" s="9">
        <v>4.3</v>
      </c>
      <c r="AI11" s="9">
        <v>4.3</v>
      </c>
      <c r="AJ11" s="79" t="s">
        <v>18</v>
      </c>
      <c r="AK11" s="80" t="s">
        <v>15</v>
      </c>
      <c r="AL11" s="9">
        <v>3.8</v>
      </c>
      <c r="AM11" s="9">
        <v>4.4000000000000004</v>
      </c>
      <c r="AN11" s="9">
        <v>4.2</v>
      </c>
      <c r="AO11" s="9" t="s">
        <v>0</v>
      </c>
      <c r="AP11" s="9" t="s">
        <v>0</v>
      </c>
      <c r="AQ11" s="9">
        <v>3.7</v>
      </c>
      <c r="AR11" s="9">
        <v>4.2</v>
      </c>
      <c r="AS11" s="9" t="s">
        <v>0</v>
      </c>
      <c r="AT11" s="45" t="s">
        <v>0</v>
      </c>
      <c r="AU11" s="45" t="s">
        <v>0</v>
      </c>
      <c r="AV11" s="45" t="s">
        <v>0</v>
      </c>
      <c r="AW11" s="79" t="s">
        <v>30</v>
      </c>
      <c r="AX11" s="45" t="s">
        <v>0</v>
      </c>
      <c r="AY11" s="9">
        <v>3.7</v>
      </c>
      <c r="AZ11" s="9">
        <v>4</v>
      </c>
      <c r="BA11" s="45" t="s">
        <v>0</v>
      </c>
      <c r="BB11" s="9">
        <v>4.3</v>
      </c>
      <c r="BC11" s="9">
        <v>4.7</v>
      </c>
      <c r="BD11" s="9">
        <v>3.8</v>
      </c>
      <c r="BE11" s="45" t="s">
        <v>0</v>
      </c>
      <c r="BF11" s="9">
        <v>4.3</v>
      </c>
      <c r="BG11" s="9">
        <v>3.8</v>
      </c>
      <c r="BH11" s="99" t="s">
        <v>28</v>
      </c>
      <c r="BI11" s="99" t="s">
        <v>28</v>
      </c>
      <c r="BJ11" s="9">
        <v>3.7</v>
      </c>
      <c r="BK11" s="9">
        <v>4.5</v>
      </c>
      <c r="BL11" s="33">
        <v>4.0999999999999996</v>
      </c>
      <c r="BM11" s="33">
        <v>4.9000000000000004</v>
      </c>
      <c r="BN11" s="33">
        <v>5</v>
      </c>
      <c r="BO11" s="32">
        <v>4.0999999999999996</v>
      </c>
      <c r="BP11" s="32">
        <v>5.0999999999999996</v>
      </c>
      <c r="BQ11" s="32">
        <v>4.4000000000000004</v>
      </c>
      <c r="BR11" s="32">
        <v>4.4000000000000004</v>
      </c>
      <c r="BS11" s="32">
        <v>4.7</v>
      </c>
      <c r="BT11" s="32">
        <v>4.5999999999999996</v>
      </c>
      <c r="BU11" s="45" t="s">
        <v>0</v>
      </c>
      <c r="BV11" s="32">
        <v>5.2</v>
      </c>
      <c r="BW11" s="32">
        <v>4.5999999999999996</v>
      </c>
      <c r="BX11" s="32">
        <v>5.4</v>
      </c>
      <c r="BY11" s="33">
        <v>4.9000000000000004</v>
      </c>
      <c r="BZ11" s="33">
        <v>4.9000000000000004</v>
      </c>
      <c r="CA11" s="33">
        <v>4.5</v>
      </c>
      <c r="CB11" s="55" t="s">
        <v>22</v>
      </c>
      <c r="CC11" s="45" t="s">
        <v>0</v>
      </c>
      <c r="CD11" s="33">
        <v>5.0999999999999996</v>
      </c>
      <c r="CE11" s="33">
        <v>5.3</v>
      </c>
      <c r="CF11" s="33">
        <v>5.3</v>
      </c>
      <c r="CG11" s="33">
        <v>5.6</v>
      </c>
      <c r="CH11" s="33">
        <v>4.2</v>
      </c>
      <c r="CI11" s="33">
        <v>4.9000000000000004</v>
      </c>
      <c r="CJ11" s="34">
        <v>4.2</v>
      </c>
      <c r="CK11" s="33">
        <v>5.6</v>
      </c>
      <c r="CL11" s="33">
        <v>4.3</v>
      </c>
      <c r="CM11" s="33">
        <v>3.9</v>
      </c>
      <c r="CN11" s="33">
        <v>5.6</v>
      </c>
      <c r="CO11" s="33">
        <v>4.5</v>
      </c>
      <c r="CP11" s="33">
        <v>5</v>
      </c>
      <c r="CQ11" s="33">
        <v>4.9000000000000004</v>
      </c>
      <c r="CR11" s="33">
        <v>5.5</v>
      </c>
      <c r="CS11" s="34">
        <v>5.0999999999999996</v>
      </c>
      <c r="CT11" s="5">
        <v>9</v>
      </c>
    </row>
    <row r="12" spans="1:103" ht="15.75" thickBot="1" x14ac:dyDescent="0.3">
      <c r="A12" s="8">
        <v>10</v>
      </c>
      <c r="B12" s="108" t="s">
        <v>35</v>
      </c>
      <c r="C12" s="9">
        <v>4.7</v>
      </c>
      <c r="D12" s="10">
        <v>4.4000000000000004</v>
      </c>
      <c r="E12" s="9">
        <v>5.5</v>
      </c>
      <c r="F12" s="9">
        <v>4.3</v>
      </c>
      <c r="G12" s="9">
        <v>4</v>
      </c>
      <c r="H12" s="9">
        <v>3.8</v>
      </c>
      <c r="I12" s="9">
        <v>5.3</v>
      </c>
      <c r="J12" s="13">
        <v>4.5</v>
      </c>
      <c r="K12" s="9">
        <v>4.2</v>
      </c>
      <c r="L12" s="9">
        <v>4.3</v>
      </c>
      <c r="M12" s="107" t="s">
        <v>0</v>
      </c>
      <c r="N12" s="87" t="s">
        <v>29</v>
      </c>
      <c r="O12" s="80" t="s">
        <v>16</v>
      </c>
      <c r="P12" s="9">
        <v>4.2</v>
      </c>
      <c r="Q12" s="9">
        <v>4.4000000000000004</v>
      </c>
      <c r="R12" s="9">
        <v>4</v>
      </c>
      <c r="S12" s="9">
        <v>4</v>
      </c>
      <c r="T12" s="9">
        <v>4.5</v>
      </c>
      <c r="U12" s="79">
        <v>4.3</v>
      </c>
      <c r="V12" s="9">
        <v>3.7</v>
      </c>
      <c r="W12" s="9">
        <v>4.5</v>
      </c>
      <c r="X12" s="9">
        <v>3.7</v>
      </c>
      <c r="Y12" s="9">
        <v>5.2</v>
      </c>
      <c r="Z12" s="9">
        <v>3.7</v>
      </c>
      <c r="AA12" s="9">
        <v>4.9000000000000004</v>
      </c>
      <c r="AB12" s="9">
        <v>4.7</v>
      </c>
      <c r="AC12" s="79" t="s">
        <v>32</v>
      </c>
      <c r="AD12" s="9">
        <v>4.7</v>
      </c>
      <c r="AE12" s="45" t="s">
        <v>0</v>
      </c>
      <c r="AF12" s="80" t="s">
        <v>37</v>
      </c>
      <c r="AG12" s="9">
        <v>4.4000000000000004</v>
      </c>
      <c r="AH12" s="9">
        <v>4</v>
      </c>
      <c r="AI12" s="9">
        <v>4.7</v>
      </c>
      <c r="AJ12" s="9">
        <v>4.0999999999999996</v>
      </c>
      <c r="AK12" s="79" t="s">
        <v>41</v>
      </c>
      <c r="AL12" s="9">
        <v>4.9000000000000004</v>
      </c>
      <c r="AM12" s="9" t="s">
        <v>0</v>
      </c>
      <c r="AN12" s="9">
        <v>5</v>
      </c>
      <c r="AO12" s="9">
        <v>4.5999999999999996</v>
      </c>
      <c r="AP12" s="45" t="s">
        <v>0</v>
      </c>
      <c r="AQ12" s="9">
        <v>5</v>
      </c>
      <c r="AR12" s="9">
        <v>4.2</v>
      </c>
      <c r="AS12" s="9">
        <v>4.2</v>
      </c>
      <c r="AT12" s="57" t="s">
        <v>23</v>
      </c>
      <c r="AU12" s="9">
        <v>5.2</v>
      </c>
      <c r="AV12" s="9">
        <v>3.7</v>
      </c>
      <c r="AW12" s="9">
        <v>4.8</v>
      </c>
      <c r="AX12" s="9">
        <v>4.4000000000000004</v>
      </c>
      <c r="AY12" s="9">
        <v>4.7</v>
      </c>
      <c r="AZ12" s="9">
        <v>4.4000000000000004</v>
      </c>
      <c r="BA12" s="9">
        <v>4.9000000000000004</v>
      </c>
      <c r="BB12" s="9">
        <v>4.7</v>
      </c>
      <c r="BC12" s="9">
        <v>5</v>
      </c>
      <c r="BD12" s="9">
        <v>4.8</v>
      </c>
      <c r="BE12" s="9">
        <v>3.9</v>
      </c>
      <c r="BF12" s="9">
        <v>4.8</v>
      </c>
      <c r="BG12" s="9">
        <v>3.7</v>
      </c>
      <c r="BH12" s="9">
        <v>4.5</v>
      </c>
      <c r="BI12" s="9">
        <v>4.5</v>
      </c>
      <c r="BJ12" s="9">
        <v>4.8</v>
      </c>
      <c r="BK12" s="9">
        <v>5.5</v>
      </c>
      <c r="BL12" s="33">
        <v>3.9</v>
      </c>
      <c r="BM12" s="33">
        <v>4.5999999999999996</v>
      </c>
      <c r="BN12" s="33">
        <v>3.7</v>
      </c>
      <c r="BO12" s="32">
        <v>4.9000000000000004</v>
      </c>
      <c r="BP12" s="32">
        <v>5.3</v>
      </c>
      <c r="BQ12" s="32">
        <v>5</v>
      </c>
      <c r="BR12" s="43" t="s">
        <v>20</v>
      </c>
      <c r="BS12" s="32">
        <v>4.4000000000000004</v>
      </c>
      <c r="BT12" s="32">
        <v>5.2</v>
      </c>
      <c r="BU12" s="32">
        <v>4.7</v>
      </c>
      <c r="BV12" s="32">
        <v>4.4000000000000004</v>
      </c>
      <c r="BW12" s="32">
        <v>4.3</v>
      </c>
      <c r="BX12" s="32">
        <v>5.5</v>
      </c>
      <c r="BY12" s="33">
        <v>5.0999999999999996</v>
      </c>
      <c r="BZ12" s="33">
        <v>4.5</v>
      </c>
      <c r="CA12" s="33">
        <v>5.2</v>
      </c>
      <c r="CB12" s="33">
        <v>5.5</v>
      </c>
      <c r="CC12" s="33">
        <v>5.2</v>
      </c>
      <c r="CD12" s="33">
        <v>4.5</v>
      </c>
      <c r="CE12" s="33">
        <v>5.0999999999999996</v>
      </c>
      <c r="CF12" s="33">
        <v>5.4</v>
      </c>
      <c r="CG12" s="33">
        <v>5.8</v>
      </c>
      <c r="CH12" s="33">
        <v>5</v>
      </c>
      <c r="CI12" s="33">
        <v>5.0999999999999996</v>
      </c>
      <c r="CJ12" s="52" t="s">
        <v>20</v>
      </c>
      <c r="CK12" s="33">
        <v>5.3</v>
      </c>
      <c r="CL12" s="33">
        <v>4.9000000000000004</v>
      </c>
      <c r="CM12" s="33">
        <v>4.9000000000000004</v>
      </c>
      <c r="CN12" s="33">
        <v>5.7</v>
      </c>
      <c r="CO12" s="33">
        <v>4.8</v>
      </c>
      <c r="CP12" s="33">
        <v>5.3</v>
      </c>
      <c r="CQ12" s="33">
        <v>5.6</v>
      </c>
      <c r="CR12" s="33">
        <v>5.5</v>
      </c>
      <c r="CS12" s="34">
        <v>5.6</v>
      </c>
      <c r="CT12" s="5">
        <v>10</v>
      </c>
      <c r="CV12" s="19" t="s">
        <v>5</v>
      </c>
      <c r="CW12" s="20"/>
      <c r="CX12" s="20"/>
    </row>
    <row r="13" spans="1:103" ht="15.75" thickBot="1" x14ac:dyDescent="0.3">
      <c r="A13" s="8">
        <v>11</v>
      </c>
      <c r="B13" s="12">
        <v>4.0999999999999996</v>
      </c>
      <c r="C13" s="9">
        <v>4.9000000000000004</v>
      </c>
      <c r="D13" s="80" t="s">
        <v>15</v>
      </c>
      <c r="E13" s="9">
        <v>5.2</v>
      </c>
      <c r="F13" s="9">
        <v>5.0999999999999996</v>
      </c>
      <c r="G13" s="13">
        <v>3.7</v>
      </c>
      <c r="H13" s="118" t="s">
        <v>53</v>
      </c>
      <c r="I13" s="118" t="s">
        <v>53</v>
      </c>
      <c r="J13" s="9">
        <v>4.3</v>
      </c>
      <c r="K13" s="79" t="s">
        <v>26</v>
      </c>
      <c r="L13" s="9">
        <v>5.4</v>
      </c>
      <c r="M13" s="99" t="s">
        <v>22</v>
      </c>
      <c r="N13" s="9">
        <v>3.8</v>
      </c>
      <c r="O13" s="9">
        <v>4.3</v>
      </c>
      <c r="P13" s="9">
        <v>4</v>
      </c>
      <c r="Q13" s="9" t="s">
        <v>0</v>
      </c>
      <c r="R13" s="9">
        <v>4.7</v>
      </c>
      <c r="S13" s="45" t="s">
        <v>0</v>
      </c>
      <c r="T13" s="9">
        <v>4.7</v>
      </c>
      <c r="U13" s="9">
        <v>3.9</v>
      </c>
      <c r="V13" s="9">
        <v>5.0999999999999996</v>
      </c>
      <c r="W13" s="9">
        <v>4.5999999999999996</v>
      </c>
      <c r="X13" s="9">
        <v>4.0999999999999996</v>
      </c>
      <c r="Y13" s="80" t="s">
        <v>31</v>
      </c>
      <c r="Z13" s="9">
        <v>4.9000000000000004</v>
      </c>
      <c r="AA13" s="9">
        <v>4.5999999999999996</v>
      </c>
      <c r="AB13" s="9">
        <v>4.3</v>
      </c>
      <c r="AC13" s="9">
        <v>4.2</v>
      </c>
      <c r="AD13" s="9">
        <v>5.0999999999999996</v>
      </c>
      <c r="AE13" s="45" t="s">
        <v>0</v>
      </c>
      <c r="AF13" s="9">
        <v>5.5</v>
      </c>
      <c r="AG13" s="9">
        <v>5</v>
      </c>
      <c r="AH13" s="9">
        <v>4</v>
      </c>
      <c r="AI13" s="9">
        <v>3.9</v>
      </c>
      <c r="AJ13" s="9">
        <v>5</v>
      </c>
      <c r="AK13" s="9">
        <v>4.7</v>
      </c>
      <c r="AL13" s="9">
        <v>4.2</v>
      </c>
      <c r="AM13" s="9">
        <v>4.4000000000000004</v>
      </c>
      <c r="AN13" s="9">
        <v>4</v>
      </c>
      <c r="AO13" s="9" t="s">
        <v>0</v>
      </c>
      <c r="AP13" s="9">
        <v>4</v>
      </c>
      <c r="AQ13" s="9">
        <v>4.9000000000000004</v>
      </c>
      <c r="AR13" s="9">
        <v>4.2</v>
      </c>
      <c r="AS13" s="9">
        <v>5</v>
      </c>
      <c r="AT13" s="9">
        <v>4.7</v>
      </c>
      <c r="AU13" s="79" t="s">
        <v>32</v>
      </c>
      <c r="AV13" s="79" t="s">
        <v>29</v>
      </c>
      <c r="AW13" s="45" t="s">
        <v>0</v>
      </c>
      <c r="AX13" s="9">
        <v>4</v>
      </c>
      <c r="AY13" s="9">
        <v>3.9</v>
      </c>
      <c r="AZ13" s="9">
        <v>3.9</v>
      </c>
      <c r="BA13" s="9">
        <v>5.2</v>
      </c>
      <c r="BB13" s="9">
        <v>4.5</v>
      </c>
      <c r="BC13" s="9">
        <v>4</v>
      </c>
      <c r="BD13" s="9">
        <v>4.7</v>
      </c>
      <c r="BE13" s="9">
        <v>4.2</v>
      </c>
      <c r="BF13" s="9">
        <v>5</v>
      </c>
      <c r="BG13" s="45" t="s">
        <v>0</v>
      </c>
      <c r="BH13" s="9">
        <v>3.9</v>
      </c>
      <c r="BI13" s="9">
        <v>4.8</v>
      </c>
      <c r="BJ13" s="9">
        <v>4.5</v>
      </c>
      <c r="BK13" s="9">
        <v>5.0999999999999996</v>
      </c>
      <c r="BL13" s="103" t="s">
        <v>32</v>
      </c>
      <c r="BM13" s="33">
        <v>4.9000000000000004</v>
      </c>
      <c r="BN13" s="33">
        <v>4.9000000000000004</v>
      </c>
      <c r="BO13" s="32">
        <v>4.9000000000000004</v>
      </c>
      <c r="BP13" s="32">
        <v>4.8</v>
      </c>
      <c r="BQ13" s="32">
        <v>5</v>
      </c>
      <c r="BR13" s="32">
        <v>4.7</v>
      </c>
      <c r="BS13" s="32">
        <v>4.7</v>
      </c>
      <c r="BT13" s="32">
        <v>4.5999999999999996</v>
      </c>
      <c r="BU13" s="45" t="s">
        <v>0</v>
      </c>
      <c r="BV13" s="32">
        <v>4.3</v>
      </c>
      <c r="BW13" s="43" t="s">
        <v>25</v>
      </c>
      <c r="BX13" s="32">
        <v>5.0999999999999996</v>
      </c>
      <c r="BY13" s="33">
        <v>5.4</v>
      </c>
      <c r="BZ13" s="45" t="s">
        <v>0</v>
      </c>
      <c r="CA13" s="33">
        <v>4.9000000000000004</v>
      </c>
      <c r="CB13" s="33">
        <v>4.5</v>
      </c>
      <c r="CC13" s="33">
        <v>4.5</v>
      </c>
      <c r="CD13" s="33">
        <v>4.5999999999999996</v>
      </c>
      <c r="CE13" s="33">
        <v>5.3</v>
      </c>
      <c r="CF13" s="33">
        <v>4.7</v>
      </c>
      <c r="CG13" s="33">
        <v>5.7</v>
      </c>
      <c r="CH13" s="33">
        <v>4.9000000000000004</v>
      </c>
      <c r="CI13" s="45" t="s">
        <v>0</v>
      </c>
      <c r="CJ13" s="34" t="s">
        <v>0</v>
      </c>
      <c r="CK13" s="33">
        <v>5.3</v>
      </c>
      <c r="CL13" s="33">
        <v>5.3</v>
      </c>
      <c r="CM13" s="33">
        <v>4.3</v>
      </c>
      <c r="CN13" s="33">
        <v>4.4000000000000004</v>
      </c>
      <c r="CO13" s="33">
        <v>4.8</v>
      </c>
      <c r="CP13" s="33">
        <v>5.5</v>
      </c>
      <c r="CQ13" s="33">
        <v>5.6</v>
      </c>
      <c r="CR13" s="33">
        <v>4.3</v>
      </c>
      <c r="CS13" s="34">
        <v>5.0999999999999996</v>
      </c>
      <c r="CT13" s="5">
        <v>11</v>
      </c>
      <c r="CV13" s="131">
        <f>BR44</f>
        <v>1.0208333333333333</v>
      </c>
      <c r="CW13" s="132"/>
      <c r="CX13" s="132"/>
    </row>
    <row r="14" spans="1:103" ht="15.75" thickBot="1" x14ac:dyDescent="0.3">
      <c r="A14" s="8">
        <v>12</v>
      </c>
      <c r="B14" s="117" t="s">
        <v>56</v>
      </c>
      <c r="C14" s="9">
        <v>4.2</v>
      </c>
      <c r="D14" s="9">
        <v>4.3</v>
      </c>
      <c r="E14" s="9">
        <v>4.5999999999999996</v>
      </c>
      <c r="F14" s="88" t="s">
        <v>31</v>
      </c>
      <c r="G14" s="79" t="s">
        <v>17</v>
      </c>
      <c r="H14" s="118" t="s">
        <v>53</v>
      </c>
      <c r="I14" s="9">
        <v>4.2</v>
      </c>
      <c r="J14" s="118" t="s">
        <v>50</v>
      </c>
      <c r="K14" s="9">
        <v>4.2</v>
      </c>
      <c r="L14" s="9">
        <v>5.9</v>
      </c>
      <c r="M14" s="107" t="s">
        <v>0</v>
      </c>
      <c r="N14" s="9">
        <v>4.8</v>
      </c>
      <c r="O14" s="9">
        <v>4.3</v>
      </c>
      <c r="P14" s="9">
        <v>3.7</v>
      </c>
      <c r="Q14" s="9">
        <v>4.8</v>
      </c>
      <c r="R14" s="87" t="s">
        <v>41</v>
      </c>
      <c r="S14" s="9">
        <v>3.8</v>
      </c>
      <c r="T14" s="9">
        <v>4.0999999999999996</v>
      </c>
      <c r="U14" s="9">
        <v>4.5</v>
      </c>
      <c r="V14" s="9">
        <v>4.5999999999999996</v>
      </c>
      <c r="W14" s="9">
        <v>4.5</v>
      </c>
      <c r="X14" s="9">
        <v>4.0999999999999996</v>
      </c>
      <c r="Y14" s="9">
        <v>4.3</v>
      </c>
      <c r="Z14" s="9">
        <v>4.2</v>
      </c>
      <c r="AA14" s="9">
        <v>5.2</v>
      </c>
      <c r="AB14" s="9">
        <v>5.0999999999999996</v>
      </c>
      <c r="AC14" s="9">
        <v>5.2</v>
      </c>
      <c r="AD14" s="9">
        <v>4.0999999999999996</v>
      </c>
      <c r="AE14" s="9">
        <v>4.5999999999999996</v>
      </c>
      <c r="AF14" s="9">
        <v>4.8</v>
      </c>
      <c r="AG14" s="9">
        <v>5</v>
      </c>
      <c r="AH14" s="80" t="s">
        <v>37</v>
      </c>
      <c r="AI14" s="9">
        <v>4.5999999999999996</v>
      </c>
      <c r="AJ14" s="9">
        <v>4.2</v>
      </c>
      <c r="AK14" s="9">
        <v>4.5</v>
      </c>
      <c r="AL14" s="9">
        <v>3.9</v>
      </c>
      <c r="AM14" s="9" t="s">
        <v>0</v>
      </c>
      <c r="AN14" s="9">
        <v>5.3</v>
      </c>
      <c r="AO14" s="57" t="s">
        <v>20</v>
      </c>
      <c r="AP14" s="9">
        <v>5.3</v>
      </c>
      <c r="AQ14" s="9">
        <v>4.0999999999999996</v>
      </c>
      <c r="AR14" s="57" t="s">
        <v>19</v>
      </c>
      <c r="AS14" s="9">
        <v>5</v>
      </c>
      <c r="AT14" s="79" t="s">
        <v>43</v>
      </c>
      <c r="AU14" s="80" t="s">
        <v>14</v>
      </c>
      <c r="AV14" s="9">
        <v>4.5999999999999996</v>
      </c>
      <c r="AW14" s="9">
        <v>4.7</v>
      </c>
      <c r="AX14" s="9">
        <v>3.9</v>
      </c>
      <c r="AY14" s="9">
        <v>4.0999999999999996</v>
      </c>
      <c r="AZ14" s="9">
        <v>3.9</v>
      </c>
      <c r="BA14" s="9">
        <v>5.3</v>
      </c>
      <c r="BB14" s="9" t="s">
        <v>0</v>
      </c>
      <c r="BC14" s="9">
        <v>3.9</v>
      </c>
      <c r="BD14" s="57" t="s">
        <v>25</v>
      </c>
      <c r="BE14" s="9">
        <v>4.2</v>
      </c>
      <c r="BF14" s="9">
        <v>3.7</v>
      </c>
      <c r="BG14" s="9">
        <v>4.7</v>
      </c>
      <c r="BH14" s="9">
        <v>4.7</v>
      </c>
      <c r="BI14" s="99" t="s">
        <v>22</v>
      </c>
      <c r="BJ14" s="9">
        <v>3.9</v>
      </c>
      <c r="BK14" s="9">
        <v>5.5</v>
      </c>
      <c r="BL14" s="33">
        <v>4</v>
      </c>
      <c r="BM14" s="33">
        <v>4.5</v>
      </c>
      <c r="BN14" s="33">
        <v>4.2</v>
      </c>
      <c r="BO14" s="32">
        <v>3.8</v>
      </c>
      <c r="BP14" s="32">
        <v>4.7</v>
      </c>
      <c r="BQ14" s="32">
        <v>5</v>
      </c>
      <c r="BR14" s="68" t="s">
        <v>31</v>
      </c>
      <c r="BS14" s="69" t="s">
        <v>29</v>
      </c>
      <c r="BT14" s="32">
        <v>5.0999999999999996</v>
      </c>
      <c r="BU14" s="32">
        <v>4.9000000000000004</v>
      </c>
      <c r="BV14" s="32">
        <v>4.3</v>
      </c>
      <c r="BW14" s="32">
        <v>4.2</v>
      </c>
      <c r="BX14" s="32">
        <v>5.4</v>
      </c>
      <c r="BY14" s="33">
        <v>4.2</v>
      </c>
      <c r="BZ14" s="33">
        <v>4.0999999999999996</v>
      </c>
      <c r="CA14" s="33">
        <v>5.2</v>
      </c>
      <c r="CB14" s="33">
        <v>5</v>
      </c>
      <c r="CC14" s="33">
        <v>5.5</v>
      </c>
      <c r="CD14" s="33">
        <v>5.0999999999999996</v>
      </c>
      <c r="CE14" s="33">
        <v>5.0999999999999996</v>
      </c>
      <c r="CF14" s="33">
        <v>5.4</v>
      </c>
      <c r="CG14" s="33">
        <v>5.4</v>
      </c>
      <c r="CH14" s="33">
        <v>3.8</v>
      </c>
      <c r="CI14" s="33">
        <v>5.0999999999999996</v>
      </c>
      <c r="CJ14" s="34">
        <v>5.2</v>
      </c>
      <c r="CK14" s="33">
        <v>4</v>
      </c>
      <c r="CL14" s="33">
        <v>4</v>
      </c>
      <c r="CM14" s="33">
        <v>4.2</v>
      </c>
      <c r="CN14" s="33">
        <v>4</v>
      </c>
      <c r="CO14" s="33">
        <v>5.7</v>
      </c>
      <c r="CP14" s="33">
        <v>5</v>
      </c>
      <c r="CQ14" s="33">
        <v>4.5999999999999996</v>
      </c>
      <c r="CR14" s="33">
        <v>4.3</v>
      </c>
      <c r="CS14" s="34">
        <v>5.2</v>
      </c>
      <c r="CT14" s="5">
        <v>12</v>
      </c>
    </row>
    <row r="15" spans="1:103" ht="15.75" thickBot="1" x14ac:dyDescent="0.3">
      <c r="A15" s="8">
        <v>13</v>
      </c>
      <c r="B15" s="57" t="s">
        <v>19</v>
      </c>
      <c r="C15" s="9">
        <v>3.9</v>
      </c>
      <c r="D15" s="80" t="s">
        <v>15</v>
      </c>
      <c r="E15" s="88" t="s">
        <v>31</v>
      </c>
      <c r="F15" s="80" t="s">
        <v>15</v>
      </c>
      <c r="G15" s="9">
        <v>3.9</v>
      </c>
      <c r="H15" s="9">
        <v>5.0999999999999996</v>
      </c>
      <c r="I15" s="9">
        <v>5.3</v>
      </c>
      <c r="J15" s="9" t="s">
        <v>0</v>
      </c>
      <c r="K15" s="79" t="s">
        <v>29</v>
      </c>
      <c r="L15" s="9">
        <v>5.8</v>
      </c>
      <c r="M15" s="107" t="s">
        <v>0</v>
      </c>
      <c r="N15" s="45" t="s">
        <v>0</v>
      </c>
      <c r="O15" s="87" t="s">
        <v>33</v>
      </c>
      <c r="P15" s="87" t="s">
        <v>21</v>
      </c>
      <c r="Q15" s="80" t="s">
        <v>15</v>
      </c>
      <c r="R15" s="87" t="s">
        <v>39</v>
      </c>
      <c r="S15" s="87" t="s">
        <v>24</v>
      </c>
      <c r="T15" s="9">
        <v>3.8</v>
      </c>
      <c r="U15" s="45" t="s">
        <v>0</v>
      </c>
      <c r="V15" s="9">
        <v>3.7</v>
      </c>
      <c r="W15" s="9">
        <v>3.9</v>
      </c>
      <c r="X15" s="45" t="s">
        <v>0</v>
      </c>
      <c r="Y15" s="9">
        <v>4.3</v>
      </c>
      <c r="Z15" s="9">
        <v>4</v>
      </c>
      <c r="AA15" s="9">
        <v>4.3</v>
      </c>
      <c r="AB15" s="9">
        <v>5.0999999999999996</v>
      </c>
      <c r="AC15" s="79" t="s">
        <v>30</v>
      </c>
      <c r="AD15" s="9">
        <v>5.2</v>
      </c>
      <c r="AE15" s="9">
        <v>4.2</v>
      </c>
      <c r="AF15" s="45" t="s">
        <v>0</v>
      </c>
      <c r="AG15" s="45" t="s">
        <v>0</v>
      </c>
      <c r="AH15" s="80" t="s">
        <v>31</v>
      </c>
      <c r="AI15" s="79" t="s">
        <v>17</v>
      </c>
      <c r="AJ15" s="79" t="s">
        <v>24</v>
      </c>
      <c r="AK15" s="9" t="s">
        <v>0</v>
      </c>
      <c r="AL15" s="9">
        <v>5</v>
      </c>
      <c r="AM15" s="9">
        <v>5</v>
      </c>
      <c r="AN15" s="79" t="s">
        <v>24</v>
      </c>
      <c r="AO15" s="9" t="s">
        <v>0</v>
      </c>
      <c r="AP15" s="99" t="s">
        <v>19</v>
      </c>
      <c r="AQ15" s="9" t="s">
        <v>0</v>
      </c>
      <c r="AR15" s="9">
        <v>4.4000000000000004</v>
      </c>
      <c r="AS15" s="9">
        <v>5.0999999999999996</v>
      </c>
      <c r="AT15" s="9">
        <v>5</v>
      </c>
      <c r="AU15" s="9" t="s">
        <v>0</v>
      </c>
      <c r="AV15" s="9">
        <v>4.2</v>
      </c>
      <c r="AW15" s="9">
        <v>4.5999999999999996</v>
      </c>
      <c r="AX15" s="9">
        <v>4.0999999999999996</v>
      </c>
      <c r="AY15" s="80" t="s">
        <v>14</v>
      </c>
      <c r="AZ15" s="9">
        <v>4.5</v>
      </c>
      <c r="BA15" s="45" t="s">
        <v>0</v>
      </c>
      <c r="BB15" s="9">
        <v>4.2</v>
      </c>
      <c r="BC15" s="45" t="s">
        <v>0</v>
      </c>
      <c r="BD15" s="9">
        <v>3.7</v>
      </c>
      <c r="BE15" s="9">
        <v>4.3</v>
      </c>
      <c r="BF15" s="9">
        <v>4.4000000000000004</v>
      </c>
      <c r="BG15" s="9" t="s">
        <v>0</v>
      </c>
      <c r="BH15" s="9">
        <v>4.2</v>
      </c>
      <c r="BI15" s="9" t="s">
        <v>0</v>
      </c>
      <c r="BJ15" s="9">
        <v>4.3</v>
      </c>
      <c r="BK15" s="9">
        <v>4.7</v>
      </c>
      <c r="BL15" s="55" t="s">
        <v>22</v>
      </c>
      <c r="BM15" s="33">
        <v>4.4000000000000004</v>
      </c>
      <c r="BN15" s="33">
        <v>4</v>
      </c>
      <c r="BO15" s="32" t="s">
        <v>0</v>
      </c>
      <c r="BP15" s="32">
        <v>4.7</v>
      </c>
      <c r="BQ15" s="32">
        <v>5.2</v>
      </c>
      <c r="BR15" s="32">
        <v>4</v>
      </c>
      <c r="BS15" s="32">
        <v>5</v>
      </c>
      <c r="BT15" s="45" t="s">
        <v>0</v>
      </c>
      <c r="BU15" s="32">
        <v>4.9000000000000004</v>
      </c>
      <c r="BV15" s="32">
        <v>4.3</v>
      </c>
      <c r="BW15" s="32" t="s">
        <v>0</v>
      </c>
      <c r="BX15" s="32">
        <v>4</v>
      </c>
      <c r="BY15" s="33">
        <v>5</v>
      </c>
      <c r="BZ15" s="35">
        <v>5.0999999999999996</v>
      </c>
      <c r="CA15" s="33">
        <v>5.6</v>
      </c>
      <c r="CB15" s="33">
        <v>4.9000000000000004</v>
      </c>
      <c r="CC15" s="45" t="s">
        <v>0</v>
      </c>
      <c r="CD15" s="45" t="s">
        <v>0</v>
      </c>
      <c r="CE15" s="33">
        <v>5.5</v>
      </c>
      <c r="CF15" s="33">
        <v>5.0999999999999996</v>
      </c>
      <c r="CG15" s="33">
        <v>5.2</v>
      </c>
      <c r="CH15" s="33">
        <v>4.2</v>
      </c>
      <c r="CI15" s="33">
        <v>4</v>
      </c>
      <c r="CJ15" s="34">
        <v>4.9000000000000004</v>
      </c>
      <c r="CK15" s="33">
        <v>5.4</v>
      </c>
      <c r="CL15" s="33">
        <v>4.9000000000000004</v>
      </c>
      <c r="CM15" s="33">
        <v>4.7</v>
      </c>
      <c r="CN15" s="33">
        <v>5.4</v>
      </c>
      <c r="CO15" s="33">
        <v>5.9</v>
      </c>
      <c r="CP15" s="33">
        <v>5.5</v>
      </c>
      <c r="CQ15" s="66" t="s">
        <v>14</v>
      </c>
      <c r="CR15" s="33">
        <v>5.4</v>
      </c>
      <c r="CS15" s="34">
        <v>5.3</v>
      </c>
      <c r="CT15" s="5">
        <v>13</v>
      </c>
    </row>
    <row r="16" spans="1:103" ht="15.75" thickBot="1" x14ac:dyDescent="0.3">
      <c r="A16" s="8">
        <v>14</v>
      </c>
      <c r="B16" s="57" t="s">
        <v>19</v>
      </c>
      <c r="C16" s="80" t="s">
        <v>37</v>
      </c>
      <c r="D16" s="9">
        <v>5.2</v>
      </c>
      <c r="E16" s="9">
        <v>4.3</v>
      </c>
      <c r="F16" s="9">
        <v>3.7</v>
      </c>
      <c r="G16" s="9">
        <v>4.5</v>
      </c>
      <c r="H16" s="99" t="s">
        <v>23</v>
      </c>
      <c r="I16" s="9">
        <v>4.3</v>
      </c>
      <c r="J16" s="9">
        <v>5.0999999999999996</v>
      </c>
      <c r="K16" s="79" t="s">
        <v>26</v>
      </c>
      <c r="L16" s="9">
        <v>4.2</v>
      </c>
      <c r="M16" s="45" t="s">
        <v>0</v>
      </c>
      <c r="N16" s="9">
        <v>3.7</v>
      </c>
      <c r="O16" s="57" t="s">
        <v>19</v>
      </c>
      <c r="P16" s="9" t="s">
        <v>0</v>
      </c>
      <c r="Q16" s="9">
        <v>4.2</v>
      </c>
      <c r="R16" s="45" t="s">
        <v>0</v>
      </c>
      <c r="S16" s="87" t="s">
        <v>24</v>
      </c>
      <c r="T16" s="9" t="s">
        <v>0</v>
      </c>
      <c r="U16" s="9">
        <v>5.0999999999999996</v>
      </c>
      <c r="V16" s="80" t="s">
        <v>31</v>
      </c>
      <c r="W16" s="9">
        <v>3.9</v>
      </c>
      <c r="X16" s="9">
        <v>4.9000000000000004</v>
      </c>
      <c r="Y16" s="45" t="s">
        <v>0</v>
      </c>
      <c r="Z16" s="9">
        <v>4.3</v>
      </c>
      <c r="AA16" s="45" t="s">
        <v>0</v>
      </c>
      <c r="AB16" s="80" t="s">
        <v>16</v>
      </c>
      <c r="AC16" s="9">
        <v>5.0999999999999996</v>
      </c>
      <c r="AD16" s="79" t="s">
        <v>30</v>
      </c>
      <c r="AE16" s="9" t="s">
        <v>0</v>
      </c>
      <c r="AF16" s="45" t="s">
        <v>0</v>
      </c>
      <c r="AG16" s="9">
        <v>4</v>
      </c>
      <c r="AH16" s="80" t="s">
        <v>31</v>
      </c>
      <c r="AI16" s="9">
        <v>4.7</v>
      </c>
      <c r="AJ16" s="9">
        <v>3.8</v>
      </c>
      <c r="AK16" s="80" t="s">
        <v>16</v>
      </c>
      <c r="AL16" s="9">
        <v>3.8</v>
      </c>
      <c r="AM16" s="9">
        <v>4.9000000000000004</v>
      </c>
      <c r="AN16" s="9">
        <v>4.3</v>
      </c>
      <c r="AO16" s="80" t="s">
        <v>16</v>
      </c>
      <c r="AP16" s="45" t="s">
        <v>0</v>
      </c>
      <c r="AQ16" s="45" t="s">
        <v>0</v>
      </c>
      <c r="AR16" s="57" t="s">
        <v>19</v>
      </c>
      <c r="AS16" s="9">
        <v>4.8</v>
      </c>
      <c r="AT16" s="9" t="s">
        <v>0</v>
      </c>
      <c r="AU16" s="79" t="s">
        <v>24</v>
      </c>
      <c r="AV16" s="45" t="s">
        <v>0</v>
      </c>
      <c r="AW16" s="9">
        <v>4.0999999999999996</v>
      </c>
      <c r="AX16" s="9">
        <v>4.0999999999999996</v>
      </c>
      <c r="AY16" s="45" t="s">
        <v>0</v>
      </c>
      <c r="AZ16" s="79" t="s">
        <v>29</v>
      </c>
      <c r="BA16" s="9">
        <v>4.4000000000000004</v>
      </c>
      <c r="BB16" s="9">
        <v>4.5</v>
      </c>
      <c r="BC16" s="9">
        <v>5</v>
      </c>
      <c r="BD16" s="79" t="s">
        <v>39</v>
      </c>
      <c r="BE16" s="9">
        <v>3.9</v>
      </c>
      <c r="BF16" s="9" t="s">
        <v>0</v>
      </c>
      <c r="BG16" s="80" t="s">
        <v>14</v>
      </c>
      <c r="BH16" s="45" t="s">
        <v>0</v>
      </c>
      <c r="BI16" s="9" t="s">
        <v>0</v>
      </c>
      <c r="BJ16" s="9">
        <v>4.5999999999999996</v>
      </c>
      <c r="BK16" s="9">
        <v>4</v>
      </c>
      <c r="BL16" s="66" t="s">
        <v>16</v>
      </c>
      <c r="BM16" s="55" t="s">
        <v>22</v>
      </c>
      <c r="BN16" s="33">
        <v>4.3</v>
      </c>
      <c r="BO16" s="32">
        <v>4.7</v>
      </c>
      <c r="BP16" s="43" t="s">
        <v>19</v>
      </c>
      <c r="BQ16" s="32">
        <v>4.5</v>
      </c>
      <c r="BR16" s="32">
        <v>4</v>
      </c>
      <c r="BS16" s="32">
        <v>3.7</v>
      </c>
      <c r="BT16" s="43" t="s">
        <v>28</v>
      </c>
      <c r="BU16" s="32">
        <v>4.7</v>
      </c>
      <c r="BV16" s="32">
        <v>4.8</v>
      </c>
      <c r="BW16" s="32">
        <v>4.7</v>
      </c>
      <c r="BX16" s="32">
        <v>5</v>
      </c>
      <c r="BY16" s="33">
        <v>5.2</v>
      </c>
      <c r="BZ16" s="33">
        <v>4.5999999999999996</v>
      </c>
      <c r="CA16" s="33">
        <v>5.2</v>
      </c>
      <c r="CB16" s="45" t="s">
        <v>0</v>
      </c>
      <c r="CC16" s="33">
        <v>5.2</v>
      </c>
      <c r="CD16" s="33">
        <v>5.5</v>
      </c>
      <c r="CE16" s="33">
        <v>4.9000000000000004</v>
      </c>
      <c r="CF16" s="33">
        <v>4.8</v>
      </c>
      <c r="CG16" s="33">
        <v>4.8</v>
      </c>
      <c r="CH16" s="33">
        <v>5.3</v>
      </c>
      <c r="CI16" s="33">
        <v>5.2</v>
      </c>
      <c r="CJ16" s="34">
        <v>5.2</v>
      </c>
      <c r="CK16" s="32">
        <v>4.9000000000000004</v>
      </c>
      <c r="CL16" s="33">
        <v>5.3</v>
      </c>
      <c r="CM16" s="33">
        <v>4.7</v>
      </c>
      <c r="CN16" s="33">
        <v>4.8</v>
      </c>
      <c r="CO16" s="33">
        <v>5.5</v>
      </c>
      <c r="CP16" s="33">
        <v>5.2</v>
      </c>
      <c r="CQ16" s="33">
        <v>5.4</v>
      </c>
      <c r="CR16" s="33">
        <v>4.9000000000000004</v>
      </c>
      <c r="CS16" s="34">
        <v>5.3</v>
      </c>
      <c r="CT16" s="5">
        <v>14</v>
      </c>
      <c r="CV16" s="28" t="s">
        <v>1</v>
      </c>
      <c r="CW16" s="28">
        <f>MIN(B3:CS28)</f>
        <v>3.7</v>
      </c>
      <c r="CX16" s="20"/>
      <c r="CY16" s="20"/>
    </row>
    <row r="17" spans="1:103" ht="15.75" thickBot="1" x14ac:dyDescent="0.3">
      <c r="A17" s="8">
        <v>15</v>
      </c>
      <c r="B17" s="118" t="s">
        <v>57</v>
      </c>
      <c r="C17" s="9">
        <v>3.7</v>
      </c>
      <c r="D17" s="9">
        <v>3.8</v>
      </c>
      <c r="E17" s="9">
        <v>3.8</v>
      </c>
      <c r="F17" s="9">
        <v>4</v>
      </c>
      <c r="G17" s="87" t="s">
        <v>26</v>
      </c>
      <c r="H17" s="9">
        <v>4.8</v>
      </c>
      <c r="I17" s="9">
        <v>4</v>
      </c>
      <c r="J17" s="107" t="s">
        <v>0</v>
      </c>
      <c r="K17" s="9">
        <v>5</v>
      </c>
      <c r="L17" s="9">
        <v>5.3</v>
      </c>
      <c r="M17" s="9">
        <v>4.3</v>
      </c>
      <c r="N17" s="45" t="s">
        <v>0</v>
      </c>
      <c r="O17" s="45" t="s">
        <v>0</v>
      </c>
      <c r="P17" s="9">
        <v>4.7</v>
      </c>
      <c r="Q17" s="87" t="s">
        <v>29</v>
      </c>
      <c r="R17" s="9">
        <v>4.3</v>
      </c>
      <c r="S17" s="9" t="s">
        <v>0</v>
      </c>
      <c r="T17" s="45" t="s">
        <v>0</v>
      </c>
      <c r="U17" s="9">
        <v>4.2</v>
      </c>
      <c r="V17" s="9">
        <v>4.5</v>
      </c>
      <c r="W17" s="9">
        <v>3.8</v>
      </c>
      <c r="X17" s="9">
        <v>5.2</v>
      </c>
      <c r="Y17" s="79" t="s">
        <v>32</v>
      </c>
      <c r="Z17" s="9">
        <v>4.2</v>
      </c>
      <c r="AA17" s="80" t="s">
        <v>16</v>
      </c>
      <c r="AB17" s="80" t="s">
        <v>16</v>
      </c>
      <c r="AC17" s="9">
        <v>5.3</v>
      </c>
      <c r="AD17" s="9">
        <v>4</v>
      </c>
      <c r="AE17" s="79" t="s">
        <v>42</v>
      </c>
      <c r="AF17" s="9">
        <v>4.5999999999999996</v>
      </c>
      <c r="AG17" s="45" t="s">
        <v>0</v>
      </c>
      <c r="AH17" s="9" t="s">
        <v>0</v>
      </c>
      <c r="AI17" s="9">
        <v>5</v>
      </c>
      <c r="AJ17" s="9">
        <v>3.7</v>
      </c>
      <c r="AK17" s="79" t="s">
        <v>33</v>
      </c>
      <c r="AL17" s="9">
        <v>4.3</v>
      </c>
      <c r="AM17" s="9">
        <v>3.8</v>
      </c>
      <c r="AN17" s="57" t="s">
        <v>20</v>
      </c>
      <c r="AO17" s="9" t="s">
        <v>0</v>
      </c>
      <c r="AP17" s="9">
        <v>4</v>
      </c>
      <c r="AQ17" s="9">
        <v>4</v>
      </c>
      <c r="AR17" s="9">
        <v>4.4000000000000004</v>
      </c>
      <c r="AS17" s="79" t="s">
        <v>24</v>
      </c>
      <c r="AT17" s="9">
        <v>4.7</v>
      </c>
      <c r="AU17" s="9">
        <v>3.7</v>
      </c>
      <c r="AV17" s="9" t="s">
        <v>0</v>
      </c>
      <c r="AW17" s="145" t="s">
        <v>60</v>
      </c>
      <c r="AX17" s="145" t="s">
        <v>60</v>
      </c>
      <c r="AY17" s="145" t="s">
        <v>60</v>
      </c>
      <c r="AZ17" s="9">
        <v>3.8</v>
      </c>
      <c r="BA17" s="9">
        <v>4.3</v>
      </c>
      <c r="BB17" s="9">
        <v>3.8</v>
      </c>
      <c r="BC17" s="45" t="s">
        <v>0</v>
      </c>
      <c r="BD17" s="45" t="s">
        <v>0</v>
      </c>
      <c r="BE17" s="79" t="s">
        <v>38</v>
      </c>
      <c r="BF17" s="57" t="s">
        <v>23</v>
      </c>
      <c r="BG17" s="80" t="s">
        <v>35</v>
      </c>
      <c r="BH17" s="80" t="s">
        <v>36</v>
      </c>
      <c r="BI17" s="79" t="s">
        <v>34</v>
      </c>
      <c r="BJ17" s="9" t="s">
        <v>0</v>
      </c>
      <c r="BK17" s="9">
        <v>4.4000000000000004</v>
      </c>
      <c r="BL17" s="66" t="s">
        <v>14</v>
      </c>
      <c r="BM17" s="33">
        <v>4.5</v>
      </c>
      <c r="BN17" s="33" t="s">
        <v>0</v>
      </c>
      <c r="BO17" s="45" t="s">
        <v>0</v>
      </c>
      <c r="BP17" s="32">
        <v>4.3</v>
      </c>
      <c r="BQ17" s="32">
        <v>4.7</v>
      </c>
      <c r="BR17" s="45" t="s">
        <v>0</v>
      </c>
      <c r="BS17" s="32">
        <v>4.0999999999999996</v>
      </c>
      <c r="BT17" s="32">
        <v>4.0999999999999996</v>
      </c>
      <c r="BU17" s="32">
        <v>5.3</v>
      </c>
      <c r="BV17" s="32">
        <v>4</v>
      </c>
      <c r="BW17" s="32">
        <v>4.4000000000000004</v>
      </c>
      <c r="BX17" s="32">
        <v>4.9000000000000004</v>
      </c>
      <c r="BY17" s="103" t="s">
        <v>21</v>
      </c>
      <c r="BZ17" s="33">
        <v>5.2</v>
      </c>
      <c r="CA17" s="33">
        <v>5.3</v>
      </c>
      <c r="CB17" s="55" t="s">
        <v>20</v>
      </c>
      <c r="CC17" s="34">
        <v>4</v>
      </c>
      <c r="CD17" s="32" t="s">
        <v>0</v>
      </c>
      <c r="CE17" s="33">
        <v>5.5</v>
      </c>
      <c r="CF17" s="33">
        <v>5.2</v>
      </c>
      <c r="CG17" s="33">
        <v>5.5</v>
      </c>
      <c r="CH17" s="33">
        <v>5.5</v>
      </c>
      <c r="CI17" s="33">
        <v>5.2</v>
      </c>
      <c r="CJ17" s="45" t="s">
        <v>0</v>
      </c>
      <c r="CK17" s="33">
        <v>5.4</v>
      </c>
      <c r="CL17" s="33">
        <v>5.2</v>
      </c>
      <c r="CM17" s="33">
        <v>5.0999999999999996</v>
      </c>
      <c r="CN17" s="33">
        <v>5.2</v>
      </c>
      <c r="CO17" s="33">
        <v>5.5</v>
      </c>
      <c r="CP17" s="33">
        <v>5.3</v>
      </c>
      <c r="CQ17" s="33">
        <v>5.5</v>
      </c>
      <c r="CR17" s="33" t="s">
        <v>15</v>
      </c>
      <c r="CS17" s="34">
        <v>5.3</v>
      </c>
      <c r="CT17" s="5">
        <v>15</v>
      </c>
      <c r="CV17" s="20" t="s">
        <v>2</v>
      </c>
      <c r="CW17" s="20">
        <f>MAX(BK7:CS28)</f>
        <v>5.9</v>
      </c>
      <c r="CX17" s="20"/>
      <c r="CY17" s="20"/>
    </row>
    <row r="18" spans="1:103" ht="15.75" thickBot="1" x14ac:dyDescent="0.3">
      <c r="A18" s="8">
        <v>16</v>
      </c>
      <c r="B18" s="108" t="s">
        <v>16</v>
      </c>
      <c r="C18" s="9">
        <v>4.0999999999999996</v>
      </c>
      <c r="D18" s="80" t="s">
        <v>15</v>
      </c>
      <c r="E18" s="118" t="s">
        <v>53</v>
      </c>
      <c r="F18" s="9">
        <v>3.8</v>
      </c>
      <c r="G18" s="118" t="s">
        <v>53</v>
      </c>
      <c r="H18" s="13">
        <v>3.8</v>
      </c>
      <c r="I18" s="118" t="s">
        <v>54</v>
      </c>
      <c r="J18" s="118" t="s">
        <v>51</v>
      </c>
      <c r="K18" s="9">
        <v>5.0999999999999996</v>
      </c>
      <c r="L18" s="79" t="s">
        <v>29</v>
      </c>
      <c r="M18" s="9">
        <v>4.8</v>
      </c>
      <c r="N18" s="9">
        <v>4.5</v>
      </c>
      <c r="O18" s="45" t="s">
        <v>0</v>
      </c>
      <c r="P18" s="87" t="s">
        <v>32</v>
      </c>
      <c r="Q18" s="9">
        <v>4</v>
      </c>
      <c r="R18" s="45" t="s">
        <v>0</v>
      </c>
      <c r="S18" s="57" t="s">
        <v>25</v>
      </c>
      <c r="T18" s="9">
        <v>4</v>
      </c>
      <c r="U18" s="9">
        <v>4.5</v>
      </c>
      <c r="V18" s="9">
        <v>4.0999999999999996</v>
      </c>
      <c r="W18" s="79" t="s">
        <v>18</v>
      </c>
      <c r="X18" s="9">
        <v>5.2</v>
      </c>
      <c r="Y18" s="45" t="s">
        <v>0</v>
      </c>
      <c r="Z18" s="9">
        <v>5</v>
      </c>
      <c r="AA18" s="80" t="s">
        <v>31</v>
      </c>
      <c r="AB18" s="9">
        <v>4.2</v>
      </c>
      <c r="AC18" s="9">
        <v>3.8</v>
      </c>
      <c r="AD18" s="9">
        <v>3.8</v>
      </c>
      <c r="AE18" s="9">
        <v>4.2</v>
      </c>
      <c r="AF18" s="9">
        <v>3.7</v>
      </c>
      <c r="AG18" s="9">
        <v>5.0999999999999996</v>
      </c>
      <c r="AH18" s="57" t="s">
        <v>20</v>
      </c>
      <c r="AI18" s="79" t="s">
        <v>18</v>
      </c>
      <c r="AJ18" s="80" t="s">
        <v>15</v>
      </c>
      <c r="AK18" s="79" t="s">
        <v>29</v>
      </c>
      <c r="AL18" s="80" t="s">
        <v>16</v>
      </c>
      <c r="AM18" s="9">
        <v>4.0999999999999996</v>
      </c>
      <c r="AN18" s="9">
        <v>4</v>
      </c>
      <c r="AO18" s="79" t="s">
        <v>41</v>
      </c>
      <c r="AP18" s="79" t="s">
        <v>24</v>
      </c>
      <c r="AQ18" s="57" t="s">
        <v>22</v>
      </c>
      <c r="AR18" s="9">
        <v>4.4000000000000004</v>
      </c>
      <c r="AS18" s="9">
        <v>5.0999999999999996</v>
      </c>
      <c r="AT18" s="9">
        <v>4.3</v>
      </c>
      <c r="AU18" s="9">
        <v>4.3</v>
      </c>
      <c r="AV18" s="79" t="s">
        <v>39</v>
      </c>
      <c r="AW18" s="145" t="s">
        <v>60</v>
      </c>
      <c r="AX18" s="145" t="s">
        <v>60</v>
      </c>
      <c r="AY18" s="145" t="s">
        <v>60</v>
      </c>
      <c r="AZ18" s="9" t="s">
        <v>0</v>
      </c>
      <c r="BA18" s="9">
        <v>4.9000000000000004</v>
      </c>
      <c r="BB18" s="9">
        <v>4.7</v>
      </c>
      <c r="BC18" s="80" t="s">
        <v>15</v>
      </c>
      <c r="BD18" s="9">
        <v>3.8</v>
      </c>
      <c r="BE18" s="79" t="s">
        <v>32</v>
      </c>
      <c r="BF18" s="9">
        <v>3.8</v>
      </c>
      <c r="BG18" s="9">
        <v>4</v>
      </c>
      <c r="BH18" s="9">
        <v>4.4000000000000004</v>
      </c>
      <c r="BI18" s="9">
        <v>4.3</v>
      </c>
      <c r="BJ18" s="9">
        <v>4.5999999999999996</v>
      </c>
      <c r="BK18" s="9">
        <v>4.3</v>
      </c>
      <c r="BL18" s="45" t="s">
        <v>0</v>
      </c>
      <c r="BM18" s="33">
        <v>5.4</v>
      </c>
      <c r="BN18" s="33">
        <v>3.9</v>
      </c>
      <c r="BO18" s="32">
        <v>4.7</v>
      </c>
      <c r="BP18" s="32">
        <v>4</v>
      </c>
      <c r="BQ18" s="32">
        <v>5.0999999999999996</v>
      </c>
      <c r="BR18" s="32">
        <v>4.3</v>
      </c>
      <c r="BS18" s="32">
        <v>4.7</v>
      </c>
      <c r="BT18" s="32">
        <v>4.8</v>
      </c>
      <c r="BU18" s="32">
        <v>4.4000000000000004</v>
      </c>
      <c r="BV18" s="32">
        <v>4.5</v>
      </c>
      <c r="BW18" s="32">
        <v>4.3</v>
      </c>
      <c r="BX18" s="32">
        <v>4.9000000000000004</v>
      </c>
      <c r="BY18" s="33">
        <v>5</v>
      </c>
      <c r="BZ18" s="33">
        <v>5.3</v>
      </c>
      <c r="CA18" s="33">
        <v>5</v>
      </c>
      <c r="CB18" s="33">
        <v>4.4000000000000004</v>
      </c>
      <c r="CC18" s="33">
        <v>5</v>
      </c>
      <c r="CD18" s="33">
        <v>5.0999999999999996</v>
      </c>
      <c r="CE18" s="33">
        <v>4.8</v>
      </c>
      <c r="CF18" s="45" t="s">
        <v>0</v>
      </c>
      <c r="CG18" s="33">
        <v>5.3</v>
      </c>
      <c r="CH18" s="33">
        <v>5.3</v>
      </c>
      <c r="CI18" s="33">
        <v>4.5999999999999996</v>
      </c>
      <c r="CJ18" s="34">
        <v>5.3</v>
      </c>
      <c r="CK18" s="33">
        <v>4.8</v>
      </c>
      <c r="CL18" s="33">
        <v>3.9</v>
      </c>
      <c r="CM18" s="33">
        <v>5.2</v>
      </c>
      <c r="CN18" s="33">
        <v>4.8</v>
      </c>
      <c r="CO18" s="33">
        <v>5.2</v>
      </c>
      <c r="CP18" s="33">
        <v>5.5</v>
      </c>
      <c r="CQ18" s="45" t="s">
        <v>0</v>
      </c>
      <c r="CR18" s="66" t="s">
        <v>16</v>
      </c>
      <c r="CS18" s="34">
        <v>5.3</v>
      </c>
      <c r="CT18" s="5">
        <v>16</v>
      </c>
      <c r="CV18" s="28" t="s">
        <v>3</v>
      </c>
      <c r="CW18" s="28">
        <f>AVERAGE(BK4:CO28)</f>
        <v>4.7725677830940967</v>
      </c>
      <c r="CX18" s="20"/>
      <c r="CY18" s="20"/>
    </row>
    <row r="19" spans="1:103" ht="15.75" thickBot="1" x14ac:dyDescent="0.3">
      <c r="A19" s="8">
        <v>17</v>
      </c>
      <c r="B19" s="117" t="s">
        <v>53</v>
      </c>
      <c r="C19" s="9">
        <v>3.8</v>
      </c>
      <c r="D19" s="9">
        <v>4.2</v>
      </c>
      <c r="E19" s="79" t="s">
        <v>38</v>
      </c>
      <c r="F19" s="9">
        <v>3.7</v>
      </c>
      <c r="G19" s="118" t="s">
        <v>59</v>
      </c>
      <c r="H19" s="9">
        <v>3.9</v>
      </c>
      <c r="I19" s="9">
        <v>4</v>
      </c>
      <c r="J19" s="9">
        <v>4.7</v>
      </c>
      <c r="K19" s="9">
        <v>4.9000000000000004</v>
      </c>
      <c r="L19" s="80" t="s">
        <v>40</v>
      </c>
      <c r="M19" s="9">
        <v>4.3</v>
      </c>
      <c r="N19" s="87" t="s">
        <v>48</v>
      </c>
      <c r="O19" s="46">
        <v>4.4000000000000004</v>
      </c>
      <c r="P19" s="9">
        <v>4</v>
      </c>
      <c r="Q19" s="45" t="s">
        <v>0</v>
      </c>
      <c r="R19" s="9">
        <v>3.8</v>
      </c>
      <c r="S19" s="9">
        <v>4</v>
      </c>
      <c r="T19" s="87" t="s">
        <v>42</v>
      </c>
      <c r="U19" s="79" t="s">
        <v>41</v>
      </c>
      <c r="V19" s="9">
        <v>4.5999999999999996</v>
      </c>
      <c r="W19" s="9">
        <v>3.9</v>
      </c>
      <c r="X19" s="9">
        <v>4.4000000000000004</v>
      </c>
      <c r="Y19" s="9">
        <v>4</v>
      </c>
      <c r="Z19" s="45" t="s">
        <v>0</v>
      </c>
      <c r="AA19" s="80" t="s">
        <v>31</v>
      </c>
      <c r="AB19" s="9">
        <v>4</v>
      </c>
      <c r="AC19" s="9">
        <v>4.3</v>
      </c>
      <c r="AD19" s="9">
        <v>4.2</v>
      </c>
      <c r="AE19" s="79" t="s">
        <v>18</v>
      </c>
      <c r="AF19" s="9">
        <v>4.3</v>
      </c>
      <c r="AG19" s="9">
        <v>4.5</v>
      </c>
      <c r="AH19" s="9">
        <v>4.3</v>
      </c>
      <c r="AI19" s="79" t="s">
        <v>26</v>
      </c>
      <c r="AJ19" s="9">
        <v>5</v>
      </c>
      <c r="AK19" s="9">
        <v>5.2</v>
      </c>
      <c r="AL19" s="9">
        <v>3.9</v>
      </c>
      <c r="AM19" s="9">
        <v>4.5</v>
      </c>
      <c r="AN19" s="9">
        <v>4</v>
      </c>
      <c r="AO19" s="79" t="s">
        <v>32</v>
      </c>
      <c r="AP19" s="46">
        <v>4.8</v>
      </c>
      <c r="AQ19" s="9">
        <v>5</v>
      </c>
      <c r="AR19" s="9">
        <v>4.4000000000000004</v>
      </c>
      <c r="AS19" s="45" t="s">
        <v>0</v>
      </c>
      <c r="AT19" s="9">
        <v>4.2</v>
      </c>
      <c r="AU19" s="9">
        <v>4.5</v>
      </c>
      <c r="AV19" s="45" t="s">
        <v>0</v>
      </c>
      <c r="AW19" s="145" t="s">
        <v>60</v>
      </c>
      <c r="AX19" s="145" t="s">
        <v>60</v>
      </c>
      <c r="AY19" s="145" t="s">
        <v>60</v>
      </c>
      <c r="AZ19" s="9">
        <v>3.7</v>
      </c>
      <c r="BA19" s="9">
        <v>4.5999999999999996</v>
      </c>
      <c r="BB19" s="9">
        <v>3.8</v>
      </c>
      <c r="BC19" s="9">
        <v>4.4000000000000004</v>
      </c>
      <c r="BD19" s="79" t="s">
        <v>21</v>
      </c>
      <c r="BE19" s="45" t="s">
        <v>0</v>
      </c>
      <c r="BF19" s="9">
        <v>4.5999999999999996</v>
      </c>
      <c r="BG19" s="9" t="s">
        <v>0</v>
      </c>
      <c r="BH19" s="9">
        <v>4.3</v>
      </c>
      <c r="BI19" s="80" t="s">
        <v>15</v>
      </c>
      <c r="BJ19" s="9" t="s">
        <v>0</v>
      </c>
      <c r="BK19" s="45" t="s">
        <v>0</v>
      </c>
      <c r="BL19" s="103" t="s">
        <v>29</v>
      </c>
      <c r="BM19" s="33">
        <v>3.7</v>
      </c>
      <c r="BN19" s="33">
        <v>4.0999999999999996</v>
      </c>
      <c r="BO19" s="32">
        <v>4.5</v>
      </c>
      <c r="BP19" s="32">
        <v>4.2</v>
      </c>
      <c r="BQ19" s="32">
        <v>5</v>
      </c>
      <c r="BR19" s="32">
        <v>4.7</v>
      </c>
      <c r="BS19" s="32">
        <v>4.7</v>
      </c>
      <c r="BT19" s="32">
        <v>4.2</v>
      </c>
      <c r="BU19" s="32">
        <v>4.5999999999999996</v>
      </c>
      <c r="BV19" s="32">
        <v>3.9</v>
      </c>
      <c r="BW19" s="32" t="s">
        <v>0</v>
      </c>
      <c r="BX19" s="32">
        <v>4.8</v>
      </c>
      <c r="BY19" s="33">
        <v>4.7</v>
      </c>
      <c r="BZ19" s="33">
        <v>5.0999999999999996</v>
      </c>
      <c r="CA19" s="33">
        <v>4.9000000000000004</v>
      </c>
      <c r="CB19" s="33">
        <v>5.0999999999999996</v>
      </c>
      <c r="CC19" s="33">
        <v>5</v>
      </c>
      <c r="CD19" s="33">
        <v>5.2</v>
      </c>
      <c r="CE19" s="33">
        <v>5</v>
      </c>
      <c r="CF19" s="33">
        <v>5.2</v>
      </c>
      <c r="CG19" s="33">
        <v>5</v>
      </c>
      <c r="CH19" s="33">
        <v>5</v>
      </c>
      <c r="CI19" s="33">
        <v>5.3</v>
      </c>
      <c r="CJ19" s="34">
        <v>5.2</v>
      </c>
      <c r="CK19" s="33">
        <v>5.5</v>
      </c>
      <c r="CL19" s="33">
        <v>4.8</v>
      </c>
      <c r="CM19" s="33">
        <v>5.0999999999999996</v>
      </c>
      <c r="CN19" s="33">
        <v>4.9000000000000004</v>
      </c>
      <c r="CO19" s="33">
        <v>5</v>
      </c>
      <c r="CP19" s="33">
        <v>4.2</v>
      </c>
      <c r="CQ19" s="66" t="s">
        <v>15</v>
      </c>
      <c r="CR19" s="33">
        <v>4.9000000000000004</v>
      </c>
      <c r="CS19" s="34">
        <v>5.5</v>
      </c>
      <c r="CT19" s="5">
        <v>17</v>
      </c>
      <c r="CV19" s="20"/>
      <c r="CW19" s="20"/>
      <c r="CX19" s="20"/>
      <c r="CY19" s="20"/>
    </row>
    <row r="20" spans="1:103" ht="15.75" thickBot="1" x14ac:dyDescent="0.3">
      <c r="A20" s="8">
        <v>18</v>
      </c>
      <c r="B20" s="117" t="s">
        <v>53</v>
      </c>
      <c r="C20" s="9">
        <v>4.4000000000000004</v>
      </c>
      <c r="D20" s="9">
        <v>4.5</v>
      </c>
      <c r="E20" s="9">
        <v>3.8</v>
      </c>
      <c r="F20" s="80" t="s">
        <v>35</v>
      </c>
      <c r="G20" s="9">
        <v>4</v>
      </c>
      <c r="H20" s="9">
        <v>4.9000000000000004</v>
      </c>
      <c r="I20" s="118" t="s">
        <v>54</v>
      </c>
      <c r="J20" s="9">
        <v>4.2</v>
      </c>
      <c r="K20" s="9">
        <v>3.7</v>
      </c>
      <c r="L20" s="80" t="s">
        <v>35</v>
      </c>
      <c r="M20" s="79" t="s">
        <v>26</v>
      </c>
      <c r="N20" s="9">
        <v>4.4000000000000004</v>
      </c>
      <c r="O20" s="9">
        <v>3.8</v>
      </c>
      <c r="P20" s="9">
        <v>5.5</v>
      </c>
      <c r="Q20" s="80" t="s">
        <v>16</v>
      </c>
      <c r="R20" s="9">
        <v>4.2</v>
      </c>
      <c r="S20" s="9">
        <v>4.4000000000000004</v>
      </c>
      <c r="T20" s="9">
        <v>4</v>
      </c>
      <c r="U20" s="9">
        <v>4.3</v>
      </c>
      <c r="V20" s="79" t="s">
        <v>32</v>
      </c>
      <c r="W20" s="9">
        <v>4.0999999999999996</v>
      </c>
      <c r="X20" s="79" t="s">
        <v>30</v>
      </c>
      <c r="Y20" s="80" t="s">
        <v>31</v>
      </c>
      <c r="Z20" s="9">
        <v>4.2</v>
      </c>
      <c r="AA20" s="9">
        <v>4.5999999999999996</v>
      </c>
      <c r="AB20" s="9">
        <v>3.7</v>
      </c>
      <c r="AC20" s="9">
        <v>3.9</v>
      </c>
      <c r="AD20" s="9">
        <v>4.5</v>
      </c>
      <c r="AE20" s="9">
        <v>3.7</v>
      </c>
      <c r="AF20" s="9">
        <v>4.9000000000000004</v>
      </c>
      <c r="AG20" s="9">
        <v>4.5</v>
      </c>
      <c r="AH20" s="9" t="s">
        <v>0</v>
      </c>
      <c r="AI20" s="79" t="s">
        <v>26</v>
      </c>
      <c r="AJ20" s="9">
        <v>4.9000000000000004</v>
      </c>
      <c r="AK20" s="9">
        <v>4.5</v>
      </c>
      <c r="AL20" s="79" t="s">
        <v>26</v>
      </c>
      <c r="AM20" s="9">
        <v>5</v>
      </c>
      <c r="AN20" s="9">
        <v>4.5</v>
      </c>
      <c r="AO20" s="9">
        <v>4.3</v>
      </c>
      <c r="AP20" s="79" t="s">
        <v>21</v>
      </c>
      <c r="AQ20" s="9">
        <v>4</v>
      </c>
      <c r="AR20" s="9">
        <v>4.3</v>
      </c>
      <c r="AS20" s="79" t="s">
        <v>21</v>
      </c>
      <c r="AT20" s="79" t="s">
        <v>44</v>
      </c>
      <c r="AU20" s="9">
        <v>3.8</v>
      </c>
      <c r="AV20" s="9">
        <v>4</v>
      </c>
      <c r="AW20" s="9">
        <v>5</v>
      </c>
      <c r="AX20" s="9">
        <v>4.4000000000000004</v>
      </c>
      <c r="AY20" s="9">
        <v>4.2</v>
      </c>
      <c r="AZ20" s="9">
        <v>4.2</v>
      </c>
      <c r="BA20" s="9">
        <v>3.9</v>
      </c>
      <c r="BB20" s="9">
        <v>4.5999999999999996</v>
      </c>
      <c r="BC20" s="9">
        <v>4.3</v>
      </c>
      <c r="BD20" s="79" t="s">
        <v>42</v>
      </c>
      <c r="BE20" s="9">
        <v>4.7</v>
      </c>
      <c r="BF20" s="9">
        <v>4.3</v>
      </c>
      <c r="BG20" s="80" t="s">
        <v>37</v>
      </c>
      <c r="BH20" s="9">
        <v>4.3</v>
      </c>
      <c r="BI20" s="99" t="s">
        <v>25</v>
      </c>
      <c r="BJ20" s="57" t="s">
        <v>19</v>
      </c>
      <c r="BK20" s="9">
        <v>4.7</v>
      </c>
      <c r="BL20" s="66" t="s">
        <v>15</v>
      </c>
      <c r="BM20" s="33">
        <v>5.0999999999999996</v>
      </c>
      <c r="BN20" s="33">
        <v>4.4000000000000004</v>
      </c>
      <c r="BO20" s="32">
        <v>4.5</v>
      </c>
      <c r="BP20" s="32">
        <v>3.9</v>
      </c>
      <c r="BQ20" s="32">
        <v>5</v>
      </c>
      <c r="BR20" s="32">
        <v>3.7</v>
      </c>
      <c r="BS20" s="69" t="s">
        <v>30</v>
      </c>
      <c r="BT20" s="69" t="s">
        <v>17</v>
      </c>
      <c r="BU20" s="32">
        <v>4.2</v>
      </c>
      <c r="BV20" s="32" t="s">
        <v>0</v>
      </c>
      <c r="BW20" s="32">
        <v>3.8</v>
      </c>
      <c r="BX20" s="32">
        <v>5.3</v>
      </c>
      <c r="BY20" s="33">
        <v>5.2</v>
      </c>
      <c r="BZ20" s="33">
        <v>5</v>
      </c>
      <c r="CA20" s="33">
        <v>5</v>
      </c>
      <c r="CB20" s="33">
        <v>4.9000000000000004</v>
      </c>
      <c r="CC20" s="33">
        <v>5.4</v>
      </c>
      <c r="CD20" s="33">
        <v>5</v>
      </c>
      <c r="CE20" s="33">
        <v>5</v>
      </c>
      <c r="CF20" s="33">
        <v>5.2</v>
      </c>
      <c r="CG20" s="33">
        <v>5.4</v>
      </c>
      <c r="CH20" s="33">
        <v>5.4</v>
      </c>
      <c r="CI20" s="33">
        <v>5.6</v>
      </c>
      <c r="CJ20" s="34">
        <v>4.9000000000000004</v>
      </c>
      <c r="CK20" s="33">
        <v>4.9000000000000004</v>
      </c>
      <c r="CL20" s="33">
        <v>4.5999999999999996</v>
      </c>
      <c r="CM20" s="33">
        <v>5.2</v>
      </c>
      <c r="CN20" s="67" t="s">
        <v>0</v>
      </c>
      <c r="CO20" s="33">
        <v>5.4</v>
      </c>
      <c r="CP20" s="33">
        <v>5</v>
      </c>
      <c r="CQ20" s="33">
        <v>5</v>
      </c>
      <c r="CR20" s="66" t="s">
        <v>16</v>
      </c>
      <c r="CS20" s="34">
        <v>5.7</v>
      </c>
      <c r="CT20" s="5">
        <v>18</v>
      </c>
      <c r="CU20" s="23"/>
      <c r="CV20" s="28" t="s">
        <v>46</v>
      </c>
      <c r="CW20" s="28"/>
      <c r="CX20" s="29">
        <f>CU35</f>
        <v>204.2</v>
      </c>
      <c r="CY20" s="28" t="s">
        <v>4</v>
      </c>
    </row>
    <row r="21" spans="1:103" ht="15.75" thickBot="1" x14ac:dyDescent="0.3">
      <c r="A21" s="8">
        <v>19</v>
      </c>
      <c r="B21" s="108" t="s">
        <v>16</v>
      </c>
      <c r="C21" s="9">
        <v>4.5</v>
      </c>
      <c r="D21" s="9">
        <v>4.5</v>
      </c>
      <c r="E21" s="79" t="s">
        <v>34</v>
      </c>
      <c r="F21" s="118" t="s">
        <v>53</v>
      </c>
      <c r="G21" s="80" t="s">
        <v>55</v>
      </c>
      <c r="H21" s="80" t="s">
        <v>37</v>
      </c>
      <c r="I21" s="9">
        <v>4.2</v>
      </c>
      <c r="J21" s="9">
        <v>3.7</v>
      </c>
      <c r="K21" s="9">
        <v>4.7</v>
      </c>
      <c r="L21" s="9">
        <v>4.3</v>
      </c>
      <c r="M21" s="9">
        <v>4.8</v>
      </c>
      <c r="N21" s="9">
        <v>5.0999999999999996</v>
      </c>
      <c r="O21" s="9">
        <v>5.0999999999999996</v>
      </c>
      <c r="P21" s="87" t="s">
        <v>24</v>
      </c>
      <c r="Q21" s="87" t="s">
        <v>21</v>
      </c>
      <c r="R21" s="9">
        <v>4.2</v>
      </c>
      <c r="S21" s="9">
        <v>3.8</v>
      </c>
      <c r="T21" s="9">
        <v>4.0999999999999996</v>
      </c>
      <c r="U21" s="9">
        <v>4</v>
      </c>
      <c r="V21" s="9">
        <v>3.8</v>
      </c>
      <c r="W21" s="9">
        <v>3.9</v>
      </c>
      <c r="X21" s="9">
        <v>4.4000000000000004</v>
      </c>
      <c r="Y21" s="9">
        <v>4.4000000000000004</v>
      </c>
      <c r="Z21" s="9">
        <v>3.8</v>
      </c>
      <c r="AA21" s="9">
        <v>4.0999999999999996</v>
      </c>
      <c r="AB21" s="9">
        <v>3.7</v>
      </c>
      <c r="AC21" s="9">
        <v>4.7</v>
      </c>
      <c r="AD21" s="9">
        <v>4</v>
      </c>
      <c r="AE21" s="80" t="s">
        <v>35</v>
      </c>
      <c r="AF21" s="9">
        <v>3.8</v>
      </c>
      <c r="AG21" s="9">
        <v>4.3</v>
      </c>
      <c r="AH21" s="9">
        <v>3.8</v>
      </c>
      <c r="AI21" s="79" t="s">
        <v>29</v>
      </c>
      <c r="AJ21" s="9" t="s">
        <v>0</v>
      </c>
      <c r="AK21" s="79" t="s">
        <v>18</v>
      </c>
      <c r="AL21" s="9">
        <v>3.7</v>
      </c>
      <c r="AM21" s="9">
        <v>3.8</v>
      </c>
      <c r="AN21" s="9">
        <v>3.8</v>
      </c>
      <c r="AO21" s="9">
        <v>4.5</v>
      </c>
      <c r="AP21" s="9">
        <v>4.8</v>
      </c>
      <c r="AQ21" s="9">
        <v>5.2</v>
      </c>
      <c r="AR21" s="9">
        <v>4.9000000000000004</v>
      </c>
      <c r="AS21" s="9">
        <v>4.3</v>
      </c>
      <c r="AT21" s="79" t="s">
        <v>39</v>
      </c>
      <c r="AU21" s="79" t="s">
        <v>26</v>
      </c>
      <c r="AV21" s="9">
        <v>4.7</v>
      </c>
      <c r="AW21" s="79" t="s">
        <v>24</v>
      </c>
      <c r="AX21" s="9">
        <v>3.7</v>
      </c>
      <c r="AY21" s="9">
        <v>4.4000000000000004</v>
      </c>
      <c r="AZ21" s="9">
        <v>5</v>
      </c>
      <c r="BA21" s="9">
        <v>4.7</v>
      </c>
      <c r="BB21" s="9">
        <v>4.0999999999999996</v>
      </c>
      <c r="BC21" s="9">
        <v>4.5</v>
      </c>
      <c r="BD21" s="79" t="s">
        <v>41</v>
      </c>
      <c r="BE21" s="9">
        <v>3.8</v>
      </c>
      <c r="BF21" s="57" t="s">
        <v>20</v>
      </c>
      <c r="BG21" s="9">
        <v>4.7</v>
      </c>
      <c r="BH21" s="9">
        <v>4.0999999999999996</v>
      </c>
      <c r="BI21" s="9">
        <v>3.9</v>
      </c>
      <c r="BJ21" s="9">
        <v>4.2</v>
      </c>
      <c r="BK21" s="9">
        <v>4.7</v>
      </c>
      <c r="BL21" s="33">
        <v>4.2</v>
      </c>
      <c r="BM21" s="33">
        <v>4.5999999999999996</v>
      </c>
      <c r="BN21" s="33">
        <v>4.0999999999999996</v>
      </c>
      <c r="BO21" s="32">
        <v>4.7</v>
      </c>
      <c r="BP21" s="32">
        <v>4.5999999999999996</v>
      </c>
      <c r="BQ21" s="32">
        <v>4.9000000000000004</v>
      </c>
      <c r="BR21" s="32">
        <v>3.9</v>
      </c>
      <c r="BS21" s="32">
        <v>4.7</v>
      </c>
      <c r="BT21" s="32">
        <v>4.9000000000000004</v>
      </c>
      <c r="BU21" s="32">
        <v>4.2</v>
      </c>
      <c r="BV21" s="32">
        <v>4.3</v>
      </c>
      <c r="BW21" s="32">
        <v>4.0999999999999996</v>
      </c>
      <c r="BX21" s="32">
        <v>4.8</v>
      </c>
      <c r="BY21" s="33">
        <v>4.8</v>
      </c>
      <c r="BZ21" s="33">
        <v>5.0999999999999996</v>
      </c>
      <c r="CA21" s="33">
        <v>5.6</v>
      </c>
      <c r="CB21" s="33">
        <v>4.3</v>
      </c>
      <c r="CC21" s="33">
        <v>5</v>
      </c>
      <c r="CD21" s="33">
        <v>5</v>
      </c>
      <c r="CE21" s="33">
        <v>5</v>
      </c>
      <c r="CF21" s="33">
        <v>5.3</v>
      </c>
      <c r="CG21" s="33">
        <v>5.5</v>
      </c>
      <c r="CH21" s="33">
        <v>4.4000000000000004</v>
      </c>
      <c r="CI21" s="33">
        <v>5.5</v>
      </c>
      <c r="CJ21" s="34">
        <v>5.0999999999999996</v>
      </c>
      <c r="CK21" s="33">
        <v>5.3</v>
      </c>
      <c r="CL21" s="33">
        <v>5.0999999999999996</v>
      </c>
      <c r="CM21" s="33">
        <v>4.2</v>
      </c>
      <c r="CN21" s="33">
        <v>4.4000000000000004</v>
      </c>
      <c r="CO21" s="33">
        <v>5.0999999999999996</v>
      </c>
      <c r="CP21" s="33">
        <v>5.4</v>
      </c>
      <c r="CQ21" s="33">
        <v>5.6</v>
      </c>
      <c r="CR21" s="33">
        <v>3.7</v>
      </c>
      <c r="CS21" s="34">
        <v>5.6</v>
      </c>
      <c r="CT21" s="5">
        <v>19</v>
      </c>
      <c r="CU21" s="40"/>
      <c r="CV21" s="31" t="s">
        <v>6</v>
      </c>
      <c r="CW21" s="30"/>
      <c r="CX21" s="21">
        <f>CX20/BR43</f>
        <v>9.6915045087802562E-2</v>
      </c>
      <c r="CY21" s="30"/>
    </row>
    <row r="22" spans="1:103" ht="15.75" thickBot="1" x14ac:dyDescent="0.3">
      <c r="A22" s="8">
        <v>20</v>
      </c>
      <c r="B22" s="110" t="s">
        <v>29</v>
      </c>
      <c r="C22" s="9">
        <v>4.5999999999999996</v>
      </c>
      <c r="D22" s="9">
        <v>4</v>
      </c>
      <c r="E22" s="10">
        <v>4</v>
      </c>
      <c r="F22" s="9">
        <v>3.8</v>
      </c>
      <c r="G22" s="9">
        <v>4.3</v>
      </c>
      <c r="H22" s="9">
        <v>4.8</v>
      </c>
      <c r="I22" s="80" t="s">
        <v>55</v>
      </c>
      <c r="J22" s="9">
        <v>4.4000000000000004</v>
      </c>
      <c r="K22" s="9">
        <v>5</v>
      </c>
      <c r="L22" s="79" t="s">
        <v>29</v>
      </c>
      <c r="M22" s="9">
        <v>4.4000000000000004</v>
      </c>
      <c r="N22" s="9">
        <v>4.5999999999999996</v>
      </c>
      <c r="O22" s="9">
        <v>5.0999999999999996</v>
      </c>
      <c r="P22" s="9">
        <v>3.8</v>
      </c>
      <c r="Q22" s="57" t="s">
        <v>28</v>
      </c>
      <c r="R22" s="9">
        <v>4.2</v>
      </c>
      <c r="S22" s="9">
        <v>4.0999999999999996</v>
      </c>
      <c r="T22" s="9" t="s">
        <v>0</v>
      </c>
      <c r="U22" s="57" t="s">
        <v>28</v>
      </c>
      <c r="V22" s="9">
        <v>5</v>
      </c>
      <c r="W22" s="9">
        <v>4.4000000000000004</v>
      </c>
      <c r="X22" s="9">
        <v>4.4000000000000004</v>
      </c>
      <c r="Y22" s="80" t="s">
        <v>16</v>
      </c>
      <c r="Z22" s="9">
        <v>5.2</v>
      </c>
      <c r="AA22" s="9">
        <v>4.9000000000000004</v>
      </c>
      <c r="AB22" s="9">
        <v>4.2</v>
      </c>
      <c r="AC22" s="9">
        <v>3.9</v>
      </c>
      <c r="AD22" s="47">
        <v>4.7</v>
      </c>
      <c r="AE22" s="9">
        <v>3.7</v>
      </c>
      <c r="AF22" s="79" t="s">
        <v>21</v>
      </c>
      <c r="AG22" s="9">
        <v>4.4000000000000004</v>
      </c>
      <c r="AH22" s="9">
        <v>3.8</v>
      </c>
      <c r="AI22" s="9">
        <v>4.2</v>
      </c>
      <c r="AJ22" s="9">
        <v>4.7</v>
      </c>
      <c r="AK22" s="9">
        <v>4.5999999999999996</v>
      </c>
      <c r="AL22" s="9">
        <v>4.9000000000000004</v>
      </c>
      <c r="AM22" s="9">
        <v>3.9</v>
      </c>
      <c r="AN22" s="9">
        <v>4</v>
      </c>
      <c r="AO22" s="80" t="s">
        <v>31</v>
      </c>
      <c r="AP22" s="9">
        <v>4.2</v>
      </c>
      <c r="AQ22" s="9">
        <v>5.0999999999999996</v>
      </c>
      <c r="AR22" s="79" t="s">
        <v>29</v>
      </c>
      <c r="AS22" s="9">
        <v>4.2</v>
      </c>
      <c r="AT22" s="9">
        <v>4.7</v>
      </c>
      <c r="AU22" s="79" t="s">
        <v>0</v>
      </c>
      <c r="AV22" s="9">
        <v>4</v>
      </c>
      <c r="AW22" s="9">
        <v>4.8</v>
      </c>
      <c r="AX22" s="9">
        <v>4.3</v>
      </c>
      <c r="AY22" s="79" t="s">
        <v>21</v>
      </c>
      <c r="AZ22" s="9">
        <v>4.5999999999999996</v>
      </c>
      <c r="BA22" s="9">
        <v>3.7</v>
      </c>
      <c r="BB22" s="9" t="s">
        <v>0</v>
      </c>
      <c r="BC22" s="9">
        <v>4</v>
      </c>
      <c r="BD22" s="9">
        <v>4.9000000000000004</v>
      </c>
      <c r="BE22" s="9">
        <v>4.5</v>
      </c>
      <c r="BF22" s="9">
        <v>4</v>
      </c>
      <c r="BG22" s="9">
        <v>4.5999999999999996</v>
      </c>
      <c r="BH22" s="9">
        <v>5.0999999999999996</v>
      </c>
      <c r="BI22" s="9">
        <v>4.5999999999999996</v>
      </c>
      <c r="BJ22" s="9">
        <v>4.5</v>
      </c>
      <c r="BK22" s="9">
        <v>5.2</v>
      </c>
      <c r="BL22" s="103" t="s">
        <v>22</v>
      </c>
      <c r="BM22" s="33">
        <v>4.5</v>
      </c>
      <c r="BN22" s="33">
        <v>4</v>
      </c>
      <c r="BO22" s="32">
        <v>3.9</v>
      </c>
      <c r="BP22" s="32">
        <v>3.8</v>
      </c>
      <c r="BQ22" s="32">
        <v>5.0999999999999996</v>
      </c>
      <c r="BR22" s="32">
        <v>4.2</v>
      </c>
      <c r="BS22" s="32">
        <v>4.4000000000000004</v>
      </c>
      <c r="BT22" s="32">
        <v>4</v>
      </c>
      <c r="BU22" s="32">
        <v>5.0999999999999996</v>
      </c>
      <c r="BV22" s="32">
        <v>3.9</v>
      </c>
      <c r="BW22" s="43" t="s">
        <v>23</v>
      </c>
      <c r="BX22" s="32">
        <v>5.0999999999999996</v>
      </c>
      <c r="BY22" s="33">
        <v>4.9000000000000004</v>
      </c>
      <c r="BZ22" s="33">
        <v>5</v>
      </c>
      <c r="CA22" s="33">
        <v>3.7</v>
      </c>
      <c r="CB22" s="33">
        <v>5.2</v>
      </c>
      <c r="CC22" s="33">
        <v>5</v>
      </c>
      <c r="CD22" s="33">
        <v>5.2</v>
      </c>
      <c r="CE22" s="33">
        <v>5.2</v>
      </c>
      <c r="CF22" s="33">
        <v>5.3</v>
      </c>
      <c r="CG22" s="33">
        <v>5</v>
      </c>
      <c r="CH22" s="33">
        <v>5.3</v>
      </c>
      <c r="CI22" s="33">
        <v>5.3</v>
      </c>
      <c r="CJ22" s="34">
        <v>5.3</v>
      </c>
      <c r="CK22" s="33">
        <v>4.8</v>
      </c>
      <c r="CL22" s="33">
        <v>4.9000000000000004</v>
      </c>
      <c r="CM22" s="33">
        <v>5.6</v>
      </c>
      <c r="CN22" s="33">
        <v>4.9000000000000004</v>
      </c>
      <c r="CO22" s="33">
        <v>5.7</v>
      </c>
      <c r="CP22" s="33">
        <v>5.5</v>
      </c>
      <c r="CQ22" s="33">
        <v>5.4</v>
      </c>
      <c r="CR22" s="33" t="s">
        <v>0</v>
      </c>
      <c r="CS22" s="34">
        <v>5.9</v>
      </c>
      <c r="CT22" s="5">
        <v>20</v>
      </c>
      <c r="CU22" s="30"/>
      <c r="CV22" s="28" t="s">
        <v>8</v>
      </c>
      <c r="CW22" s="30"/>
      <c r="CX22" s="30"/>
      <c r="CY22" s="30"/>
    </row>
    <row r="23" spans="1:103" ht="15.75" thickBot="1" x14ac:dyDescent="0.3">
      <c r="A23" s="8">
        <v>21</v>
      </c>
      <c r="B23" s="12">
        <v>4.2</v>
      </c>
      <c r="C23" s="9">
        <v>3.8</v>
      </c>
      <c r="D23" s="9">
        <v>5.3</v>
      </c>
      <c r="E23" s="80" t="s">
        <v>16</v>
      </c>
      <c r="F23" s="80" t="s">
        <v>14</v>
      </c>
      <c r="G23" s="9">
        <v>5</v>
      </c>
      <c r="H23" s="9">
        <v>4.2</v>
      </c>
      <c r="I23" s="118" t="s">
        <v>56</v>
      </c>
      <c r="J23" s="9">
        <v>4.2</v>
      </c>
      <c r="K23" s="9">
        <v>4.5999999999999996</v>
      </c>
      <c r="L23" s="79" t="s">
        <v>29</v>
      </c>
      <c r="M23" s="79" t="s">
        <v>39</v>
      </c>
      <c r="N23" s="9">
        <v>3.9</v>
      </c>
      <c r="O23" s="9">
        <v>5.3</v>
      </c>
      <c r="P23" s="9">
        <v>5</v>
      </c>
      <c r="Q23" s="45" t="s">
        <v>0</v>
      </c>
      <c r="R23" s="9">
        <v>3.8</v>
      </c>
      <c r="S23" s="9">
        <v>4.5</v>
      </c>
      <c r="T23" s="9">
        <v>3.8</v>
      </c>
      <c r="U23" s="79" t="s">
        <v>29</v>
      </c>
      <c r="V23" s="9">
        <v>4.9000000000000004</v>
      </c>
      <c r="W23" s="79" t="s">
        <v>41</v>
      </c>
      <c r="X23" s="79" t="s">
        <v>17</v>
      </c>
      <c r="Y23" s="9">
        <v>4.0999999999999996</v>
      </c>
      <c r="Z23" s="9">
        <v>5.3</v>
      </c>
      <c r="AA23" s="9">
        <v>4.4000000000000004</v>
      </c>
      <c r="AB23" s="9">
        <v>4.5</v>
      </c>
      <c r="AC23" s="9">
        <v>3.7</v>
      </c>
      <c r="AD23" s="9">
        <v>4.3</v>
      </c>
      <c r="AE23" s="9">
        <v>3.8</v>
      </c>
      <c r="AF23" s="9">
        <v>4.8</v>
      </c>
      <c r="AG23" s="9">
        <v>4.5</v>
      </c>
      <c r="AH23" s="9">
        <v>3.7</v>
      </c>
      <c r="AI23" s="9">
        <v>4.4000000000000004</v>
      </c>
      <c r="AJ23" s="9">
        <v>4.5999999999999996</v>
      </c>
      <c r="AK23" s="9" t="s">
        <v>0</v>
      </c>
      <c r="AL23" s="80" t="s">
        <v>15</v>
      </c>
      <c r="AM23" s="79" t="s">
        <v>32</v>
      </c>
      <c r="AN23" s="9">
        <v>3.7</v>
      </c>
      <c r="AO23" s="79" t="s">
        <v>33</v>
      </c>
      <c r="AP23" s="9" t="s">
        <v>0</v>
      </c>
      <c r="AQ23" s="79" t="s">
        <v>32</v>
      </c>
      <c r="AR23" s="79" t="s">
        <v>33</v>
      </c>
      <c r="AS23" s="9" t="s">
        <v>0</v>
      </c>
      <c r="AT23" s="57" t="s">
        <v>19</v>
      </c>
      <c r="AU23" s="9">
        <v>4.7</v>
      </c>
      <c r="AV23" s="9">
        <v>4.0999999999999996</v>
      </c>
      <c r="AW23" s="9">
        <v>3.8</v>
      </c>
      <c r="AX23" s="9">
        <v>4.5999999999999996</v>
      </c>
      <c r="AY23" s="9">
        <v>4.3</v>
      </c>
      <c r="AZ23" s="9">
        <v>4.2</v>
      </c>
      <c r="BA23" s="9">
        <v>4.2</v>
      </c>
      <c r="BB23" s="9">
        <v>4.5</v>
      </c>
      <c r="BC23" s="9">
        <v>5</v>
      </c>
      <c r="BD23" s="9" t="s">
        <v>0</v>
      </c>
      <c r="BE23" s="9">
        <v>4.3</v>
      </c>
      <c r="BF23" s="9">
        <v>5</v>
      </c>
      <c r="BG23" s="79" t="s">
        <v>26</v>
      </c>
      <c r="BH23" s="9">
        <v>4.5999999999999996</v>
      </c>
      <c r="BI23" s="9">
        <v>4.7</v>
      </c>
      <c r="BJ23" s="9">
        <v>4.4000000000000004</v>
      </c>
      <c r="BK23" s="9">
        <v>4.3</v>
      </c>
      <c r="BL23" s="33">
        <v>3.9</v>
      </c>
      <c r="BM23" s="33">
        <v>4.2</v>
      </c>
      <c r="BN23" s="33">
        <v>4</v>
      </c>
      <c r="BO23" s="32">
        <v>4.7</v>
      </c>
      <c r="BP23" s="32">
        <v>4.9000000000000004</v>
      </c>
      <c r="BQ23" s="32">
        <v>4.5999999999999996</v>
      </c>
      <c r="BR23" s="32">
        <v>4.4000000000000004</v>
      </c>
      <c r="BS23" s="45" t="s">
        <v>0</v>
      </c>
      <c r="BT23" s="32">
        <v>3.9</v>
      </c>
      <c r="BU23" s="32">
        <v>5</v>
      </c>
      <c r="BV23" s="32">
        <v>3.7</v>
      </c>
      <c r="BW23" s="69" t="s">
        <v>26</v>
      </c>
      <c r="BX23" s="32">
        <v>5.4</v>
      </c>
      <c r="BY23" s="33">
        <v>5.0999999999999996</v>
      </c>
      <c r="BZ23" s="33">
        <v>4.5999999999999996</v>
      </c>
      <c r="CA23" s="33">
        <v>4.8</v>
      </c>
      <c r="CB23" s="33">
        <v>4.7</v>
      </c>
      <c r="CC23" s="33">
        <v>5.2</v>
      </c>
      <c r="CD23" s="33">
        <v>5.2</v>
      </c>
      <c r="CE23" s="33">
        <v>5</v>
      </c>
      <c r="CF23" s="33">
        <v>5</v>
      </c>
      <c r="CG23" s="45" t="s">
        <v>0</v>
      </c>
      <c r="CH23" s="33">
        <v>5.2</v>
      </c>
      <c r="CI23" s="45" t="s">
        <v>0</v>
      </c>
      <c r="CJ23" s="34">
        <v>5</v>
      </c>
      <c r="CK23" s="33">
        <v>4.5</v>
      </c>
      <c r="CL23" s="33">
        <v>4.7</v>
      </c>
      <c r="CM23" s="33">
        <v>4.2</v>
      </c>
      <c r="CN23" s="33">
        <v>4</v>
      </c>
      <c r="CO23" s="33">
        <v>5.2</v>
      </c>
      <c r="CP23" s="33">
        <v>4.8</v>
      </c>
      <c r="CQ23" s="45" t="s">
        <v>0</v>
      </c>
      <c r="CR23" s="33">
        <v>5.4</v>
      </c>
      <c r="CS23" s="64" t="s">
        <v>15</v>
      </c>
      <c r="CT23" s="5">
        <v>21</v>
      </c>
      <c r="CU23" s="25"/>
      <c r="CV23" s="26"/>
      <c r="CW23" s="27"/>
      <c r="CX23" s="27"/>
    </row>
    <row r="24" spans="1:103" ht="15.75" thickBot="1" x14ac:dyDescent="0.3">
      <c r="A24" s="8">
        <v>22</v>
      </c>
      <c r="B24" s="60">
        <v>4.4000000000000004</v>
      </c>
      <c r="C24" s="80" t="s">
        <v>14</v>
      </c>
      <c r="D24" s="9">
        <v>4.5999999999999996</v>
      </c>
      <c r="E24" s="9">
        <v>4.3</v>
      </c>
      <c r="F24" s="9">
        <v>4.0999999999999996</v>
      </c>
      <c r="G24" s="80" t="s">
        <v>55</v>
      </c>
      <c r="H24" s="9">
        <v>4.2</v>
      </c>
      <c r="I24" s="9">
        <v>3.8</v>
      </c>
      <c r="J24" s="9">
        <v>3.7</v>
      </c>
      <c r="K24" s="9">
        <v>4.7</v>
      </c>
      <c r="L24" s="9">
        <v>4.7</v>
      </c>
      <c r="M24" s="57" t="s">
        <v>25</v>
      </c>
      <c r="N24" s="9" t="s">
        <v>0</v>
      </c>
      <c r="O24" s="9">
        <v>5.2</v>
      </c>
      <c r="P24" s="9">
        <v>5</v>
      </c>
      <c r="Q24" s="9">
        <v>4.5</v>
      </c>
      <c r="R24" s="9">
        <v>4.7</v>
      </c>
      <c r="S24" s="9">
        <v>4.2</v>
      </c>
      <c r="T24" s="80" t="s">
        <v>31</v>
      </c>
      <c r="U24" s="80" t="s">
        <v>15</v>
      </c>
      <c r="V24" s="9">
        <v>4.2</v>
      </c>
      <c r="W24" s="80" t="s">
        <v>16</v>
      </c>
      <c r="X24" s="79" t="s">
        <v>21</v>
      </c>
      <c r="Y24" s="9">
        <v>4.5</v>
      </c>
      <c r="Z24" s="9">
        <v>4.4000000000000004</v>
      </c>
      <c r="AA24" s="9">
        <v>4.4000000000000004</v>
      </c>
      <c r="AB24" s="80" t="s">
        <v>15</v>
      </c>
      <c r="AC24" s="80" t="s">
        <v>16</v>
      </c>
      <c r="AD24" s="80" t="s">
        <v>31</v>
      </c>
      <c r="AE24" s="9" t="s">
        <v>0</v>
      </c>
      <c r="AF24" s="9">
        <v>4.2</v>
      </c>
      <c r="AG24" s="9">
        <v>4.0999999999999996</v>
      </c>
      <c r="AH24" s="9">
        <v>4.4000000000000004</v>
      </c>
      <c r="AI24" s="9">
        <v>4.3</v>
      </c>
      <c r="AJ24" s="79" t="s">
        <v>18</v>
      </c>
      <c r="AK24" s="79" t="s">
        <v>18</v>
      </c>
      <c r="AL24" s="9">
        <v>4.5999999999999996</v>
      </c>
      <c r="AM24" s="9">
        <v>5</v>
      </c>
      <c r="AN24" s="9">
        <v>4.9000000000000004</v>
      </c>
      <c r="AO24" s="79" t="s">
        <v>38</v>
      </c>
      <c r="AP24" s="79" t="s">
        <v>29</v>
      </c>
      <c r="AQ24" s="9">
        <v>5.0999999999999996</v>
      </c>
      <c r="AR24" s="9">
        <v>5.0999999999999996</v>
      </c>
      <c r="AS24" s="9">
        <v>4.4000000000000004</v>
      </c>
      <c r="AT24" s="9">
        <v>3.7</v>
      </c>
      <c r="AU24" s="9" t="s">
        <v>0</v>
      </c>
      <c r="AV24" s="9">
        <v>3.8</v>
      </c>
      <c r="AW24" s="9">
        <v>3.8</v>
      </c>
      <c r="AX24" s="9">
        <v>4.3</v>
      </c>
      <c r="AY24" s="79" t="s">
        <v>39</v>
      </c>
      <c r="AZ24" s="9">
        <v>4.2</v>
      </c>
      <c r="BA24" s="9">
        <v>4.8</v>
      </c>
      <c r="BB24" s="9">
        <v>4.4000000000000004</v>
      </c>
      <c r="BC24" s="80" t="s">
        <v>16</v>
      </c>
      <c r="BD24" s="9">
        <v>4.0999999999999996</v>
      </c>
      <c r="BE24" s="9">
        <v>4.9000000000000004</v>
      </c>
      <c r="BF24" s="9">
        <v>5</v>
      </c>
      <c r="BG24" s="9">
        <v>3.9</v>
      </c>
      <c r="BH24" s="9">
        <v>4.4000000000000004</v>
      </c>
      <c r="BI24" s="9" t="s">
        <v>0</v>
      </c>
      <c r="BJ24" s="57" t="s">
        <v>20</v>
      </c>
      <c r="BK24" s="9" t="s">
        <v>0</v>
      </c>
      <c r="BL24" s="33">
        <v>3.8</v>
      </c>
      <c r="BM24" s="33">
        <v>4.8</v>
      </c>
      <c r="BN24" s="33" t="s">
        <v>0</v>
      </c>
      <c r="BO24" s="69" t="s">
        <v>23</v>
      </c>
      <c r="BP24" s="68" t="s">
        <v>14</v>
      </c>
      <c r="BQ24" s="32">
        <v>4.7</v>
      </c>
      <c r="BR24" s="32">
        <v>4.2</v>
      </c>
      <c r="BS24" s="32">
        <v>4.0999999999999996</v>
      </c>
      <c r="BT24" s="32">
        <v>4.5999999999999996</v>
      </c>
      <c r="BU24" s="32">
        <v>4.5</v>
      </c>
      <c r="BV24" s="32">
        <v>4.4000000000000004</v>
      </c>
      <c r="BW24" s="32" t="s">
        <v>0</v>
      </c>
      <c r="BX24" s="32">
        <v>5</v>
      </c>
      <c r="BY24" s="33">
        <v>4.5999999999999996</v>
      </c>
      <c r="BZ24" s="33">
        <v>5.0999999999999996</v>
      </c>
      <c r="CA24" s="33">
        <v>4.2</v>
      </c>
      <c r="CB24" s="33">
        <v>3.8</v>
      </c>
      <c r="CC24" s="33">
        <v>4.7</v>
      </c>
      <c r="CD24" s="33">
        <v>4.3</v>
      </c>
      <c r="CE24" s="33">
        <v>5.2</v>
      </c>
      <c r="CF24" s="33">
        <v>5.6</v>
      </c>
      <c r="CG24" s="33">
        <v>5.8</v>
      </c>
      <c r="CH24" s="33">
        <v>5</v>
      </c>
      <c r="CI24" s="33">
        <v>5.3</v>
      </c>
      <c r="CJ24" s="34">
        <v>4.8</v>
      </c>
      <c r="CK24" s="33">
        <v>5.3</v>
      </c>
      <c r="CL24" s="33">
        <v>4</v>
      </c>
      <c r="CM24" s="33">
        <v>4.2</v>
      </c>
      <c r="CN24" s="33">
        <v>5.0999999999999996</v>
      </c>
      <c r="CO24" s="33">
        <v>4.5</v>
      </c>
      <c r="CP24" s="33">
        <v>4.7</v>
      </c>
      <c r="CQ24" s="33">
        <v>3.8</v>
      </c>
      <c r="CR24" s="33">
        <v>4.3</v>
      </c>
      <c r="CS24" s="34">
        <v>3.8</v>
      </c>
      <c r="CT24" s="5">
        <v>22</v>
      </c>
    </row>
    <row r="25" spans="1:103" ht="15.75" thickBot="1" x14ac:dyDescent="0.3">
      <c r="A25" s="8">
        <v>23</v>
      </c>
      <c r="B25" s="12">
        <v>4.0999999999999996</v>
      </c>
      <c r="C25" s="88" t="s">
        <v>31</v>
      </c>
      <c r="D25" s="9">
        <v>4.2</v>
      </c>
      <c r="E25" s="87" t="s">
        <v>18</v>
      </c>
      <c r="F25" s="9">
        <v>3.7</v>
      </c>
      <c r="G25" s="107" t="s">
        <v>0</v>
      </c>
      <c r="H25" s="9">
        <v>4.5</v>
      </c>
      <c r="I25" s="9">
        <v>5.0999999999999996</v>
      </c>
      <c r="J25" s="9">
        <v>3.8</v>
      </c>
      <c r="K25" s="9">
        <v>4.0999999999999996</v>
      </c>
      <c r="L25" s="9">
        <v>4.3</v>
      </c>
      <c r="M25" s="45" t="s">
        <v>0</v>
      </c>
      <c r="N25" s="9">
        <v>3.8</v>
      </c>
      <c r="O25" s="9">
        <v>4.4000000000000004</v>
      </c>
      <c r="P25" s="9">
        <v>4.5</v>
      </c>
      <c r="Q25" s="9">
        <v>4.0999999999999996</v>
      </c>
      <c r="R25" s="80" t="s">
        <v>16</v>
      </c>
      <c r="S25" s="9">
        <v>3.8</v>
      </c>
      <c r="T25" s="9">
        <v>4.4000000000000004</v>
      </c>
      <c r="U25" s="9" t="s">
        <v>15</v>
      </c>
      <c r="V25" s="9">
        <v>4.2</v>
      </c>
      <c r="W25" s="9">
        <v>4.2</v>
      </c>
      <c r="X25" s="79" t="s">
        <v>21</v>
      </c>
      <c r="Y25" s="80" t="s">
        <v>14</v>
      </c>
      <c r="Z25" s="9">
        <v>4.4000000000000004</v>
      </c>
      <c r="AA25" s="9">
        <v>4.4000000000000004</v>
      </c>
      <c r="AB25" s="9" t="s">
        <v>0</v>
      </c>
      <c r="AC25" s="79" t="s">
        <v>41</v>
      </c>
      <c r="AD25" s="9">
        <v>3.8</v>
      </c>
      <c r="AE25" s="80" t="s">
        <v>16</v>
      </c>
      <c r="AF25" s="9">
        <v>4.4000000000000004</v>
      </c>
      <c r="AG25" s="9">
        <v>4.3</v>
      </c>
      <c r="AH25" s="79" t="s">
        <v>34</v>
      </c>
      <c r="AI25" s="9">
        <v>4</v>
      </c>
      <c r="AJ25" s="9">
        <v>4.2</v>
      </c>
      <c r="AK25" s="9">
        <v>4.5</v>
      </c>
      <c r="AL25" s="9">
        <v>3.8</v>
      </c>
      <c r="AM25" s="79" t="s">
        <v>41</v>
      </c>
      <c r="AN25" s="9">
        <v>4.2</v>
      </c>
      <c r="AO25" s="79" t="s">
        <v>38</v>
      </c>
      <c r="AP25" s="9" t="s">
        <v>0</v>
      </c>
      <c r="AQ25" s="79" t="s">
        <v>38</v>
      </c>
      <c r="AR25" s="79" t="s">
        <v>39</v>
      </c>
      <c r="AS25" s="9">
        <v>3.8</v>
      </c>
      <c r="AT25" s="9">
        <v>5</v>
      </c>
      <c r="AU25" s="9">
        <v>3.7</v>
      </c>
      <c r="AV25" s="9">
        <v>4.3</v>
      </c>
      <c r="AW25" s="9">
        <v>3.8</v>
      </c>
      <c r="AX25" s="9">
        <v>4.2</v>
      </c>
      <c r="AY25" s="9">
        <v>4.0999999999999996</v>
      </c>
      <c r="AZ25" s="9">
        <v>3.9</v>
      </c>
      <c r="BA25" s="9">
        <v>3.8</v>
      </c>
      <c r="BB25" s="9">
        <v>4.3</v>
      </c>
      <c r="BC25" s="9">
        <v>3.9</v>
      </c>
      <c r="BD25" s="9">
        <v>4.2</v>
      </c>
      <c r="BE25" s="9">
        <v>4.2</v>
      </c>
      <c r="BF25" s="57" t="s">
        <v>25</v>
      </c>
      <c r="BG25" s="80" t="s">
        <v>37</v>
      </c>
      <c r="BH25" s="80" t="s">
        <v>16</v>
      </c>
      <c r="BI25" s="9">
        <v>4</v>
      </c>
      <c r="BJ25" s="9" t="s">
        <v>0</v>
      </c>
      <c r="BK25" s="9" t="s">
        <v>0</v>
      </c>
      <c r="BL25" s="33">
        <v>4.0999999999999996</v>
      </c>
      <c r="BM25" s="33">
        <v>4</v>
      </c>
      <c r="BN25" s="33">
        <v>4</v>
      </c>
      <c r="BO25" s="32">
        <v>5</v>
      </c>
      <c r="BP25" s="32">
        <v>4.4000000000000004</v>
      </c>
      <c r="BQ25" s="32">
        <v>5.2</v>
      </c>
      <c r="BR25" s="32">
        <v>4.4000000000000004</v>
      </c>
      <c r="BS25" s="32">
        <v>4.8</v>
      </c>
      <c r="BT25" s="32">
        <v>4.7</v>
      </c>
      <c r="BU25" s="32">
        <v>5</v>
      </c>
      <c r="BV25" s="32" t="s">
        <v>0</v>
      </c>
      <c r="BW25" s="68" t="s">
        <v>16</v>
      </c>
      <c r="BX25" s="32">
        <v>5.0999999999999996</v>
      </c>
      <c r="BY25" s="33">
        <v>4.8</v>
      </c>
      <c r="BZ25" s="33">
        <v>4.9000000000000004</v>
      </c>
      <c r="CA25" s="33">
        <v>3.9</v>
      </c>
      <c r="CB25" s="33">
        <v>4.7</v>
      </c>
      <c r="CC25" s="33">
        <v>3.9</v>
      </c>
      <c r="CD25" s="33">
        <v>5.0999999999999996</v>
      </c>
      <c r="CE25" s="33">
        <v>5.0999999999999996</v>
      </c>
      <c r="CF25" s="33">
        <v>5.2</v>
      </c>
      <c r="CG25" s="33">
        <v>5.4</v>
      </c>
      <c r="CH25" s="45" t="s">
        <v>0</v>
      </c>
      <c r="CI25" s="33">
        <v>5.8</v>
      </c>
      <c r="CJ25" s="34">
        <v>5.0999999999999996</v>
      </c>
      <c r="CK25" s="33">
        <v>5</v>
      </c>
      <c r="CL25" s="33">
        <v>5.5</v>
      </c>
      <c r="CM25" s="33">
        <v>5.2</v>
      </c>
      <c r="CN25" s="33">
        <v>4.9000000000000004</v>
      </c>
      <c r="CO25" s="33">
        <v>4.3</v>
      </c>
      <c r="CP25" s="33">
        <v>4</v>
      </c>
      <c r="CQ25" s="33">
        <v>3.8</v>
      </c>
      <c r="CR25" s="66" t="s">
        <v>14</v>
      </c>
      <c r="CS25" s="34">
        <v>4.9000000000000004</v>
      </c>
      <c r="CT25" s="5">
        <v>23</v>
      </c>
    </row>
    <row r="26" spans="1:103" ht="15.75" thickBot="1" x14ac:dyDescent="0.3">
      <c r="A26" s="8">
        <v>24</v>
      </c>
      <c r="B26" s="60">
        <v>4</v>
      </c>
      <c r="C26" s="9">
        <v>3.9</v>
      </c>
      <c r="D26" s="9">
        <v>3.7</v>
      </c>
      <c r="E26" s="80" t="s">
        <v>16</v>
      </c>
      <c r="F26" s="87" t="s">
        <v>21</v>
      </c>
      <c r="G26" s="80" t="s">
        <v>55</v>
      </c>
      <c r="H26" s="118" t="s">
        <v>51</v>
      </c>
      <c r="I26" s="80" t="s">
        <v>35</v>
      </c>
      <c r="J26" s="9">
        <v>3.8</v>
      </c>
      <c r="K26" s="99" t="s">
        <v>25</v>
      </c>
      <c r="L26" s="9">
        <v>3.8</v>
      </c>
      <c r="M26" s="79" t="s">
        <v>26</v>
      </c>
      <c r="N26" s="9">
        <v>3.7</v>
      </c>
      <c r="O26" s="87" t="s">
        <v>41</v>
      </c>
      <c r="P26" s="9">
        <v>3.7</v>
      </c>
      <c r="Q26" s="80" t="s">
        <v>16</v>
      </c>
      <c r="R26" s="87" t="s">
        <v>18</v>
      </c>
      <c r="S26" s="9" t="s">
        <v>0</v>
      </c>
      <c r="T26" s="9">
        <v>4</v>
      </c>
      <c r="U26" s="9">
        <v>3.7</v>
      </c>
      <c r="V26" s="9">
        <v>4.4000000000000004</v>
      </c>
      <c r="W26" s="9">
        <v>4.5999999999999996</v>
      </c>
      <c r="X26" s="9">
        <v>4</v>
      </c>
      <c r="Y26" s="9">
        <v>5</v>
      </c>
      <c r="Z26" s="9">
        <v>4.4000000000000004</v>
      </c>
      <c r="AA26" s="9">
        <v>4.2</v>
      </c>
      <c r="AB26" s="9">
        <v>4.8</v>
      </c>
      <c r="AC26" s="79" t="s">
        <v>38</v>
      </c>
      <c r="AD26" s="9">
        <v>4.8</v>
      </c>
      <c r="AE26" s="80" t="s">
        <v>16</v>
      </c>
      <c r="AF26" s="80" t="s">
        <v>16</v>
      </c>
      <c r="AG26" s="9">
        <v>4</v>
      </c>
      <c r="AH26" s="80" t="s">
        <v>16</v>
      </c>
      <c r="AI26" s="9" t="s">
        <v>0</v>
      </c>
      <c r="AJ26" s="79" t="s">
        <v>38</v>
      </c>
      <c r="AK26" s="9">
        <v>4.5</v>
      </c>
      <c r="AL26" s="57" t="s">
        <v>23</v>
      </c>
      <c r="AM26" s="9">
        <v>5</v>
      </c>
      <c r="AN26" s="9">
        <v>3.8</v>
      </c>
      <c r="AO26" s="9">
        <v>5</v>
      </c>
      <c r="AP26" s="9" t="s">
        <v>0</v>
      </c>
      <c r="AQ26" s="9">
        <v>4</v>
      </c>
      <c r="AR26" s="80" t="s">
        <v>37</v>
      </c>
      <c r="AS26" s="45" t="s">
        <v>0</v>
      </c>
      <c r="AT26" s="9">
        <v>5.2</v>
      </c>
      <c r="AU26" s="9">
        <v>4.0999999999999996</v>
      </c>
      <c r="AV26" s="9">
        <v>5</v>
      </c>
      <c r="AW26" s="45" t="s">
        <v>0</v>
      </c>
      <c r="AX26" s="9">
        <v>4.3</v>
      </c>
      <c r="AY26" s="9">
        <v>4</v>
      </c>
      <c r="AZ26" s="9">
        <v>5.2</v>
      </c>
      <c r="BA26" s="9">
        <v>4</v>
      </c>
      <c r="BB26" s="9">
        <v>4.2</v>
      </c>
      <c r="BC26" s="57" t="s">
        <v>28</v>
      </c>
      <c r="BD26" s="88" t="s">
        <v>45</v>
      </c>
      <c r="BE26" s="9">
        <v>3.7</v>
      </c>
      <c r="BF26" s="9">
        <v>3.8</v>
      </c>
      <c r="BG26" s="68" t="s">
        <v>16</v>
      </c>
      <c r="BH26" s="80" t="s">
        <v>35</v>
      </c>
      <c r="BI26" s="9">
        <v>4.5</v>
      </c>
      <c r="BJ26" s="9" t="s">
        <v>0</v>
      </c>
      <c r="BK26" s="9">
        <v>5.2</v>
      </c>
      <c r="BL26" s="33">
        <v>4.0999999999999996</v>
      </c>
      <c r="BM26" s="33">
        <v>4.8</v>
      </c>
      <c r="BN26" s="33">
        <v>4.2</v>
      </c>
      <c r="BO26" s="69" t="s">
        <v>28</v>
      </c>
      <c r="BP26" s="32">
        <v>4.5</v>
      </c>
      <c r="BQ26" s="32">
        <v>4.2</v>
      </c>
      <c r="BR26" s="32">
        <v>4.5</v>
      </c>
      <c r="BS26" s="32">
        <v>4.8</v>
      </c>
      <c r="BT26" s="32">
        <v>4.5</v>
      </c>
      <c r="BU26" s="32">
        <v>4</v>
      </c>
      <c r="BV26" s="32">
        <v>4.5999999999999996</v>
      </c>
      <c r="BW26" s="32">
        <v>4.9000000000000004</v>
      </c>
      <c r="BX26" s="69" t="s">
        <v>24</v>
      </c>
      <c r="BY26" s="33">
        <v>4.5999999999999996</v>
      </c>
      <c r="BZ26" s="33">
        <v>4.4000000000000004</v>
      </c>
      <c r="CA26" s="55" t="s">
        <v>23</v>
      </c>
      <c r="CB26" s="33">
        <v>4.7</v>
      </c>
      <c r="CC26" s="33">
        <v>4.7</v>
      </c>
      <c r="CD26" s="33">
        <v>5.5</v>
      </c>
      <c r="CE26" s="33">
        <v>4.0999999999999996</v>
      </c>
      <c r="CF26" s="33">
        <v>4.5999999999999996</v>
      </c>
      <c r="CG26" s="33">
        <v>4.9000000000000004</v>
      </c>
      <c r="CH26" s="33">
        <v>4.3</v>
      </c>
      <c r="CI26" s="33">
        <v>5.4</v>
      </c>
      <c r="CJ26" s="34">
        <v>5</v>
      </c>
      <c r="CK26" s="33">
        <v>5</v>
      </c>
      <c r="CL26" s="33">
        <v>5.2</v>
      </c>
      <c r="CM26" s="33">
        <v>4.7</v>
      </c>
      <c r="CN26" s="33">
        <v>5.2</v>
      </c>
      <c r="CO26" s="33">
        <v>5</v>
      </c>
      <c r="CP26" s="33">
        <v>5.4</v>
      </c>
      <c r="CQ26" s="33">
        <v>5.7</v>
      </c>
      <c r="CR26" s="33">
        <v>3.9</v>
      </c>
      <c r="CS26" s="34">
        <v>4</v>
      </c>
      <c r="CT26" s="5">
        <v>24</v>
      </c>
    </row>
    <row r="27" spans="1:103" ht="15.75" thickBot="1" x14ac:dyDescent="0.3">
      <c r="A27" s="8">
        <v>25</v>
      </c>
      <c r="B27" s="12">
        <v>4.0999999999999996</v>
      </c>
      <c r="C27" s="80" t="s">
        <v>14</v>
      </c>
      <c r="D27" s="107" t="s">
        <v>0</v>
      </c>
      <c r="E27" s="88" t="s">
        <v>31</v>
      </c>
      <c r="F27" s="99" t="s">
        <v>23</v>
      </c>
      <c r="G27" s="107" t="s">
        <v>0</v>
      </c>
      <c r="H27" s="80" t="s">
        <v>14</v>
      </c>
      <c r="I27" s="80" t="s">
        <v>16</v>
      </c>
      <c r="J27" s="118" t="s">
        <v>49</v>
      </c>
      <c r="K27" s="9">
        <v>4.0999999999999996</v>
      </c>
      <c r="L27" s="9">
        <v>4.3</v>
      </c>
      <c r="M27" s="79" t="s">
        <v>29</v>
      </c>
      <c r="N27" s="9">
        <v>3.7</v>
      </c>
      <c r="O27" s="45" t="s">
        <v>0</v>
      </c>
      <c r="P27" s="9" t="s">
        <v>0</v>
      </c>
      <c r="Q27" s="9">
        <v>4.2</v>
      </c>
      <c r="R27" s="9">
        <v>4.4000000000000004</v>
      </c>
      <c r="S27" s="88" t="s">
        <v>15</v>
      </c>
      <c r="T27" s="79" t="s">
        <v>29</v>
      </c>
      <c r="U27" s="9">
        <v>4.4000000000000004</v>
      </c>
      <c r="V27" s="9">
        <v>4.4000000000000004</v>
      </c>
      <c r="W27" s="79" t="s">
        <v>34</v>
      </c>
      <c r="X27" s="9">
        <v>4</v>
      </c>
      <c r="Y27" s="9">
        <v>4.4000000000000004</v>
      </c>
      <c r="Z27" s="9">
        <v>4.3</v>
      </c>
      <c r="AA27" s="9">
        <v>3.8</v>
      </c>
      <c r="AB27" s="9">
        <v>5.3</v>
      </c>
      <c r="AC27" s="9">
        <v>4.5</v>
      </c>
      <c r="AD27" s="9">
        <v>3.9</v>
      </c>
      <c r="AE27" s="9">
        <v>4.4000000000000004</v>
      </c>
      <c r="AF27" s="80" t="s">
        <v>16</v>
      </c>
      <c r="AG27" s="9">
        <v>3.8</v>
      </c>
      <c r="AH27" s="79" t="s">
        <v>39</v>
      </c>
      <c r="AI27" s="80" t="s">
        <v>31</v>
      </c>
      <c r="AJ27" s="79" t="s">
        <v>42</v>
      </c>
      <c r="AK27" s="9">
        <v>3.9</v>
      </c>
      <c r="AL27" s="9">
        <v>4</v>
      </c>
      <c r="AM27" s="9" t="s">
        <v>0</v>
      </c>
      <c r="AN27" s="79" t="s">
        <v>26</v>
      </c>
      <c r="AO27" s="9" t="s">
        <v>0</v>
      </c>
      <c r="AP27" s="9" t="s">
        <v>0</v>
      </c>
      <c r="AQ27" s="79" t="s">
        <v>39</v>
      </c>
      <c r="AR27" s="99" t="s">
        <v>23</v>
      </c>
      <c r="AS27" s="79" t="s">
        <v>29</v>
      </c>
      <c r="AT27" s="79" t="s">
        <v>43</v>
      </c>
      <c r="AU27" s="9">
        <v>4.5999999999999996</v>
      </c>
      <c r="AV27" s="9">
        <v>4.5</v>
      </c>
      <c r="AW27" s="9">
        <v>4.7</v>
      </c>
      <c r="AX27" s="9">
        <v>4.5</v>
      </c>
      <c r="AY27" s="9">
        <v>4.4000000000000004</v>
      </c>
      <c r="AZ27" s="9">
        <v>4</v>
      </c>
      <c r="BA27" s="9">
        <v>3.7</v>
      </c>
      <c r="BB27" s="9">
        <v>5.0999999999999996</v>
      </c>
      <c r="BC27" s="57" t="s">
        <v>19</v>
      </c>
      <c r="BD27" s="9" t="s">
        <v>0</v>
      </c>
      <c r="BE27" s="9">
        <v>3.7</v>
      </c>
      <c r="BF27" s="80" t="s">
        <v>31</v>
      </c>
      <c r="BG27" s="80" t="s">
        <v>35</v>
      </c>
      <c r="BH27" s="79" t="s">
        <v>21</v>
      </c>
      <c r="BI27" s="99" t="s">
        <v>19</v>
      </c>
      <c r="BJ27" s="9" t="s">
        <v>0</v>
      </c>
      <c r="BK27" s="9" t="s">
        <v>0</v>
      </c>
      <c r="BL27" s="33">
        <v>4.8</v>
      </c>
      <c r="BM27" s="33">
        <v>4.7</v>
      </c>
      <c r="BN27" s="33">
        <v>4</v>
      </c>
      <c r="BO27" s="32">
        <v>4.3</v>
      </c>
      <c r="BP27" s="32">
        <v>4.7</v>
      </c>
      <c r="BQ27" s="32">
        <v>4.4000000000000004</v>
      </c>
      <c r="BR27" s="32">
        <v>4.5</v>
      </c>
      <c r="BS27" s="32">
        <v>4.4000000000000004</v>
      </c>
      <c r="BT27" s="32">
        <v>4.2</v>
      </c>
      <c r="BU27" s="32">
        <v>4.8</v>
      </c>
      <c r="BV27" s="32">
        <v>4.9000000000000004</v>
      </c>
      <c r="BW27" s="32">
        <v>4.7</v>
      </c>
      <c r="BX27" s="32">
        <v>4.5</v>
      </c>
      <c r="BY27" s="33">
        <v>4.5</v>
      </c>
      <c r="BZ27" s="33">
        <v>5.0999999999999996</v>
      </c>
      <c r="CA27" s="33">
        <v>4.7</v>
      </c>
      <c r="CB27" s="33">
        <v>4.8</v>
      </c>
      <c r="CC27" s="33">
        <v>4</v>
      </c>
      <c r="CD27" s="33">
        <v>5.0999999999999996</v>
      </c>
      <c r="CE27" s="33">
        <v>3.9</v>
      </c>
      <c r="CF27" s="33">
        <v>5</v>
      </c>
      <c r="CG27" s="33">
        <v>4.8</v>
      </c>
      <c r="CH27" s="33">
        <v>5.3</v>
      </c>
      <c r="CI27" s="33">
        <v>4.7</v>
      </c>
      <c r="CJ27" s="34">
        <v>4.2</v>
      </c>
      <c r="CK27" s="33">
        <v>5.6</v>
      </c>
      <c r="CL27" s="33">
        <v>3.9</v>
      </c>
      <c r="CM27" s="33">
        <v>4</v>
      </c>
      <c r="CN27" s="33">
        <v>4.3</v>
      </c>
      <c r="CO27" s="33">
        <v>4.5999999999999996</v>
      </c>
      <c r="CP27" s="33">
        <v>4.3</v>
      </c>
      <c r="CQ27" s="33">
        <v>4.2</v>
      </c>
      <c r="CR27" s="33">
        <v>4.9000000000000004</v>
      </c>
      <c r="CS27" s="64" t="s">
        <v>15</v>
      </c>
      <c r="CT27" s="5">
        <v>25</v>
      </c>
    </row>
    <row r="28" spans="1:103" ht="15.75" thickBot="1" x14ac:dyDescent="0.3">
      <c r="A28" s="8">
        <v>26</v>
      </c>
      <c r="B28" s="61">
        <v>4.4000000000000004</v>
      </c>
      <c r="C28" s="80" t="s">
        <v>14</v>
      </c>
      <c r="D28" s="9">
        <v>3.7</v>
      </c>
      <c r="E28" s="9">
        <v>4.2</v>
      </c>
      <c r="F28" s="79" t="s">
        <v>39</v>
      </c>
      <c r="G28" s="9">
        <v>4</v>
      </c>
      <c r="H28" s="9">
        <v>3.7</v>
      </c>
      <c r="I28" s="118" t="s">
        <v>56</v>
      </c>
      <c r="J28" s="99" t="s">
        <v>19</v>
      </c>
      <c r="K28" s="80" t="s">
        <v>16</v>
      </c>
      <c r="L28" s="9">
        <v>4.2</v>
      </c>
      <c r="M28" s="79" t="s">
        <v>23</v>
      </c>
      <c r="N28" s="46">
        <v>4</v>
      </c>
      <c r="O28" s="87" t="s">
        <v>33</v>
      </c>
      <c r="P28" s="14">
        <v>3.8</v>
      </c>
      <c r="Q28" s="14">
        <v>3.8</v>
      </c>
      <c r="R28" s="14">
        <v>4</v>
      </c>
      <c r="S28" s="9">
        <v>3.8</v>
      </c>
      <c r="T28" s="9">
        <v>4.5</v>
      </c>
      <c r="U28" s="14">
        <v>3.7</v>
      </c>
      <c r="V28" s="84" t="s">
        <v>37</v>
      </c>
      <c r="W28" s="98" t="s">
        <v>25</v>
      </c>
      <c r="X28" s="14">
        <v>4.5</v>
      </c>
      <c r="Y28" s="14">
        <v>4.0999999999999996</v>
      </c>
      <c r="Z28" s="14">
        <v>4.2</v>
      </c>
      <c r="AA28" s="84" t="s">
        <v>16</v>
      </c>
      <c r="AB28" s="14">
        <v>4</v>
      </c>
      <c r="AC28" s="14">
        <v>4.5999999999999996</v>
      </c>
      <c r="AD28" s="14">
        <v>4.5999999999999996</v>
      </c>
      <c r="AE28" s="14">
        <v>4.5999999999999996</v>
      </c>
      <c r="AF28" s="14">
        <v>4</v>
      </c>
      <c r="AG28" s="14">
        <v>5.0999999999999996</v>
      </c>
      <c r="AH28" s="14">
        <v>5.2</v>
      </c>
      <c r="AI28" s="14" t="s">
        <v>0</v>
      </c>
      <c r="AJ28" s="84" t="s">
        <v>15</v>
      </c>
      <c r="AK28" s="14">
        <v>3.8</v>
      </c>
      <c r="AL28" s="101" t="s">
        <v>39</v>
      </c>
      <c r="AM28" s="14" t="s">
        <v>0</v>
      </c>
      <c r="AN28" s="14" t="s">
        <v>0</v>
      </c>
      <c r="AO28" s="101" t="s">
        <v>34</v>
      </c>
      <c r="AP28" s="14" t="s">
        <v>0</v>
      </c>
      <c r="AQ28" s="101" t="s">
        <v>26</v>
      </c>
      <c r="AR28" s="14">
        <v>4.0999999999999996</v>
      </c>
      <c r="AS28" s="84" t="s">
        <v>31</v>
      </c>
      <c r="AT28" s="45" t="s">
        <v>0</v>
      </c>
      <c r="AU28" s="14">
        <v>4.5</v>
      </c>
      <c r="AV28" s="14">
        <v>4.5999999999999996</v>
      </c>
      <c r="AW28" s="101" t="s">
        <v>38</v>
      </c>
      <c r="AX28" s="14">
        <v>5.5</v>
      </c>
      <c r="AY28" s="14">
        <v>4.3</v>
      </c>
      <c r="AZ28" s="14">
        <v>4.7</v>
      </c>
      <c r="BA28" s="84" t="s">
        <v>16</v>
      </c>
      <c r="BB28" s="14">
        <v>4.9000000000000004</v>
      </c>
      <c r="BC28" s="84" t="s">
        <v>14</v>
      </c>
      <c r="BD28" s="84" t="s">
        <v>40</v>
      </c>
      <c r="BE28" s="79" t="s">
        <v>39</v>
      </c>
      <c r="BF28" s="14">
        <v>3.7</v>
      </c>
      <c r="BG28" s="14">
        <v>5.2</v>
      </c>
      <c r="BH28" s="80" t="s">
        <v>35</v>
      </c>
      <c r="BI28" s="14">
        <v>3.7</v>
      </c>
      <c r="BJ28" s="9">
        <v>4</v>
      </c>
      <c r="BK28" s="14">
        <v>3.9</v>
      </c>
      <c r="BL28" s="36">
        <v>4.7</v>
      </c>
      <c r="BM28" s="33">
        <v>3.9</v>
      </c>
      <c r="BN28" s="36">
        <v>4.2</v>
      </c>
      <c r="BO28" s="37">
        <v>4.3</v>
      </c>
      <c r="BP28" s="32">
        <v>4.5</v>
      </c>
      <c r="BQ28" s="37">
        <v>5.2</v>
      </c>
      <c r="BR28" s="37">
        <v>4.9000000000000004</v>
      </c>
      <c r="BS28" s="37">
        <v>4.5</v>
      </c>
      <c r="BT28" s="37">
        <v>4</v>
      </c>
      <c r="BU28" s="37">
        <v>4.9000000000000004</v>
      </c>
      <c r="BV28" s="37">
        <v>4.5</v>
      </c>
      <c r="BW28" s="37">
        <v>4.5</v>
      </c>
      <c r="BX28" s="37">
        <v>4.9000000000000004</v>
      </c>
      <c r="BY28" s="36">
        <v>4.5999999999999996</v>
      </c>
      <c r="BZ28" s="36">
        <v>4.4000000000000004</v>
      </c>
      <c r="CA28" s="36">
        <v>4.2</v>
      </c>
      <c r="CB28" s="36">
        <v>4.3</v>
      </c>
      <c r="CC28" s="36">
        <v>4.9000000000000004</v>
      </c>
      <c r="CD28" s="36">
        <v>3.8</v>
      </c>
      <c r="CE28" s="36">
        <v>4.2</v>
      </c>
      <c r="CF28" s="36">
        <v>4.5</v>
      </c>
      <c r="CG28" s="36">
        <v>5.5</v>
      </c>
      <c r="CH28" s="36">
        <v>4.2</v>
      </c>
      <c r="CI28" s="36">
        <v>5.2</v>
      </c>
      <c r="CJ28" s="104" t="s">
        <v>21</v>
      </c>
      <c r="CK28" s="65" t="s">
        <v>15</v>
      </c>
      <c r="CL28" s="38">
        <v>5.4</v>
      </c>
      <c r="CM28" s="38">
        <v>5.0999999999999996</v>
      </c>
      <c r="CN28" s="38">
        <v>4.2</v>
      </c>
      <c r="CO28" s="38">
        <v>4.5999999999999996</v>
      </c>
      <c r="CP28" s="38">
        <v>4.9000000000000004</v>
      </c>
      <c r="CQ28" s="45" t="s">
        <v>0</v>
      </c>
      <c r="CR28" s="105" t="s">
        <v>17</v>
      </c>
      <c r="CS28" s="63" t="s">
        <v>14</v>
      </c>
      <c r="CT28" s="5">
        <v>26</v>
      </c>
    </row>
    <row r="29" spans="1:103" ht="15.75" thickBot="1" x14ac:dyDescent="0.3">
      <c r="A29" s="4"/>
      <c r="B29" s="5">
        <v>1</v>
      </c>
      <c r="C29" s="5">
        <v>2</v>
      </c>
      <c r="D29" s="5">
        <v>3</v>
      </c>
      <c r="E29" s="5">
        <v>4</v>
      </c>
      <c r="F29" s="5">
        <v>5</v>
      </c>
      <c r="G29" s="5">
        <v>6</v>
      </c>
      <c r="H29" s="5">
        <v>7</v>
      </c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>
        <v>15</v>
      </c>
      <c r="Q29" s="83">
        <v>16</v>
      </c>
      <c r="R29" s="83">
        <v>17</v>
      </c>
      <c r="S29" s="83">
        <v>18</v>
      </c>
      <c r="T29" s="5">
        <v>19</v>
      </c>
      <c r="U29" s="5">
        <v>20</v>
      </c>
      <c r="V29" s="5">
        <v>21</v>
      </c>
      <c r="W29" s="5">
        <v>22</v>
      </c>
      <c r="X29" s="5">
        <v>23</v>
      </c>
      <c r="Y29" s="5">
        <v>24</v>
      </c>
      <c r="Z29" s="5">
        <v>25</v>
      </c>
      <c r="AA29" s="5">
        <v>26</v>
      </c>
      <c r="AB29" s="5">
        <v>27</v>
      </c>
      <c r="AC29" s="5">
        <v>28</v>
      </c>
      <c r="AD29" s="5">
        <v>29</v>
      </c>
      <c r="AE29" s="5">
        <v>30</v>
      </c>
      <c r="AF29" s="5">
        <v>31</v>
      </c>
      <c r="AG29" s="5">
        <v>32</v>
      </c>
      <c r="AH29" s="5">
        <v>33</v>
      </c>
      <c r="AI29" s="5">
        <v>34</v>
      </c>
      <c r="AJ29" s="5">
        <v>35</v>
      </c>
      <c r="AK29" s="5">
        <v>36</v>
      </c>
      <c r="AL29" s="5">
        <v>37</v>
      </c>
      <c r="AM29" s="5">
        <v>38</v>
      </c>
      <c r="AN29" s="5">
        <v>39</v>
      </c>
      <c r="AO29" s="5">
        <v>40</v>
      </c>
      <c r="AP29" s="5">
        <v>41</v>
      </c>
      <c r="AQ29" s="5">
        <v>42</v>
      </c>
      <c r="AR29" s="5">
        <v>43</v>
      </c>
      <c r="AS29" s="5">
        <v>44</v>
      </c>
      <c r="AT29" s="5">
        <v>45</v>
      </c>
      <c r="AU29" s="5">
        <v>46</v>
      </c>
      <c r="AV29" s="5">
        <v>47</v>
      </c>
      <c r="AW29" s="5">
        <v>48</v>
      </c>
      <c r="AX29" s="5">
        <v>49</v>
      </c>
      <c r="AY29" s="5">
        <v>50</v>
      </c>
      <c r="AZ29" s="5">
        <v>51</v>
      </c>
      <c r="BA29" s="5">
        <v>52</v>
      </c>
      <c r="BB29" s="5">
        <v>53</v>
      </c>
      <c r="BC29" s="5">
        <v>54</v>
      </c>
      <c r="BD29" s="5">
        <v>55</v>
      </c>
      <c r="BE29" s="5">
        <v>56</v>
      </c>
      <c r="BF29" s="5">
        <v>57</v>
      </c>
      <c r="BG29" s="5">
        <v>58</v>
      </c>
      <c r="BH29" s="5">
        <v>59</v>
      </c>
      <c r="BI29" s="5">
        <v>60</v>
      </c>
      <c r="BJ29" s="5">
        <v>61</v>
      </c>
      <c r="BK29" s="5">
        <v>62</v>
      </c>
      <c r="BL29" s="5">
        <v>63</v>
      </c>
      <c r="BM29" s="5">
        <v>64</v>
      </c>
      <c r="BN29" s="5">
        <v>65</v>
      </c>
      <c r="BO29" s="5">
        <v>66</v>
      </c>
      <c r="BP29" s="5">
        <v>67</v>
      </c>
      <c r="BQ29" s="5">
        <v>68</v>
      </c>
      <c r="BR29" s="5">
        <v>69</v>
      </c>
      <c r="BS29" s="5">
        <v>70</v>
      </c>
      <c r="BT29" s="5">
        <v>71</v>
      </c>
      <c r="BU29" s="5">
        <v>72</v>
      </c>
      <c r="BV29" s="5">
        <v>73</v>
      </c>
      <c r="BW29" s="5">
        <v>74</v>
      </c>
      <c r="BX29" s="5">
        <v>75</v>
      </c>
      <c r="BY29" s="5">
        <v>76</v>
      </c>
      <c r="BZ29" s="5">
        <v>77</v>
      </c>
      <c r="CA29" s="5">
        <v>78</v>
      </c>
      <c r="CB29" s="5">
        <v>79</v>
      </c>
      <c r="CC29" s="5">
        <v>80</v>
      </c>
      <c r="CD29" s="5">
        <v>81</v>
      </c>
      <c r="CE29" s="5">
        <v>82</v>
      </c>
      <c r="CF29" s="5">
        <v>83</v>
      </c>
      <c r="CG29" s="5">
        <v>84</v>
      </c>
      <c r="CH29" s="5">
        <v>85</v>
      </c>
      <c r="CI29" s="5">
        <v>86</v>
      </c>
      <c r="CJ29" s="5">
        <v>87</v>
      </c>
      <c r="CK29" s="5">
        <v>88</v>
      </c>
      <c r="CL29" s="5">
        <v>89</v>
      </c>
      <c r="CM29" s="5">
        <v>90</v>
      </c>
      <c r="CN29" s="5">
        <v>91</v>
      </c>
      <c r="CO29" s="5">
        <v>92</v>
      </c>
      <c r="CP29" s="5">
        <v>93</v>
      </c>
      <c r="CQ29" s="5">
        <v>94</v>
      </c>
      <c r="CR29" s="5">
        <v>95</v>
      </c>
      <c r="CS29" s="5">
        <v>96</v>
      </c>
      <c r="CT29" s="7"/>
    </row>
    <row r="30" spans="1:103" ht="21.75" thickBot="1" x14ac:dyDescent="0.4">
      <c r="A30" s="4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81">
        <f>COUNTIF(B3:CS28,"*,*/3,6")</f>
        <v>14</v>
      </c>
      <c r="O30" s="119">
        <v>3.6</v>
      </c>
      <c r="P30" s="120"/>
      <c r="Q30" s="112">
        <v>3.6</v>
      </c>
      <c r="R30" s="112"/>
      <c r="S30" s="112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7"/>
    </row>
    <row r="31" spans="1:103" ht="21.75" thickBot="1" x14ac:dyDescent="0.4">
      <c r="A31" s="4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81">
        <f>COUNTIF(B3:CS28,"*,*/3,5")</f>
        <v>21</v>
      </c>
      <c r="O31" s="121">
        <v>3.5</v>
      </c>
      <c r="P31" s="122"/>
      <c r="Q31" s="112">
        <v>3.5</v>
      </c>
      <c r="R31" s="112"/>
      <c r="S31" s="112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7"/>
    </row>
    <row r="32" spans="1:103" ht="21.75" thickBot="1" x14ac:dyDescent="0.4">
      <c r="C32">
        <v>95</v>
      </c>
      <c r="M32" s="18"/>
      <c r="N32" s="81">
        <f>COUNTIF(B3:CS28,"*,*/3,4")</f>
        <v>25</v>
      </c>
      <c r="O32" s="129">
        <v>3.4</v>
      </c>
      <c r="P32" s="130"/>
      <c r="Q32" s="113">
        <v>3.4</v>
      </c>
      <c r="R32" s="113"/>
      <c r="S32" s="113"/>
      <c r="T32" s="18"/>
      <c r="U32" s="18"/>
      <c r="V32" s="18"/>
      <c r="W32" s="58"/>
      <c r="X32" s="145" t="s">
        <v>60</v>
      </c>
      <c r="Y32" s="18" t="s">
        <v>61</v>
      </c>
      <c r="Z32" s="18"/>
      <c r="AA32" s="18"/>
      <c r="AB32" s="58"/>
      <c r="AC32" s="18"/>
      <c r="AD32" s="18"/>
      <c r="AE32" s="18"/>
      <c r="AF32" s="18"/>
      <c r="AG32" s="5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58"/>
      <c r="BL32" s="18"/>
      <c r="BM32" s="18"/>
      <c r="BN32" s="18"/>
      <c r="BO32" s="18"/>
      <c r="BP32" s="49"/>
      <c r="BQ32" s="18"/>
      <c r="BR32" s="18"/>
      <c r="BS32" s="18"/>
      <c r="BT32" s="18"/>
      <c r="BU32" s="49"/>
      <c r="BV32" s="18"/>
      <c r="BW32" s="18"/>
      <c r="BX32" s="18"/>
      <c r="BY32" s="18"/>
      <c r="BZ32" s="49"/>
      <c r="CA32" s="18"/>
      <c r="CB32" s="18"/>
      <c r="CC32" s="18"/>
      <c r="CD32" s="18"/>
      <c r="CE32" s="5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</row>
    <row r="33" spans="6:101" ht="21.75" thickBot="1" x14ac:dyDescent="0.4">
      <c r="L33" s="18"/>
      <c r="M33" s="18"/>
      <c r="N33" s="81">
        <f>COUNTIF(B3:CS28,"*,*/3,3")</f>
        <v>55</v>
      </c>
      <c r="O33" s="127">
        <v>3.3</v>
      </c>
      <c r="P33" s="128"/>
      <c r="Q33" s="114">
        <v>3.3</v>
      </c>
      <c r="R33" s="115"/>
      <c r="S33" s="115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24"/>
      <c r="AM33" s="124"/>
      <c r="AN33" s="124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24"/>
      <c r="BG33" s="124"/>
      <c r="BH33" s="124"/>
      <c r="BI33" s="18"/>
      <c r="BJ33" s="18"/>
      <c r="BK33" s="18"/>
      <c r="BL33" s="18"/>
    </row>
    <row r="34" spans="6:101" ht="21.75" thickBot="1" x14ac:dyDescent="0.4">
      <c r="N34" s="82">
        <f>COUNTIF(B3:CS28,"*,*/3,2")</f>
        <v>78</v>
      </c>
      <c r="O34" s="125">
        <v>3.2</v>
      </c>
      <c r="P34" s="126"/>
      <c r="Q34" s="114">
        <v>3.2</v>
      </c>
      <c r="R34" s="116"/>
      <c r="S34" s="116"/>
      <c r="X34" s="18">
        <v>2</v>
      </c>
      <c r="Y34" s="18">
        <v>2</v>
      </c>
      <c r="Z34" s="18">
        <v>2</v>
      </c>
      <c r="AA34" s="48">
        <v>1</v>
      </c>
      <c r="AB34" s="48">
        <v>1</v>
      </c>
      <c r="AC34" s="48"/>
      <c r="AD34" s="48">
        <v>1</v>
      </c>
      <c r="AE34" s="18">
        <v>3</v>
      </c>
      <c r="AF34" s="18">
        <v>3</v>
      </c>
      <c r="AG34" s="58">
        <v>2</v>
      </c>
      <c r="AH34" s="18">
        <v>1</v>
      </c>
      <c r="AI34" s="18"/>
      <c r="AJ34" s="18">
        <v>1</v>
      </c>
      <c r="AK34" s="18"/>
      <c r="AL34" s="18">
        <v>1</v>
      </c>
      <c r="AM34" s="18"/>
      <c r="AN34" s="18">
        <v>1</v>
      </c>
      <c r="AO34" s="18"/>
      <c r="AP34" s="18">
        <v>3</v>
      </c>
      <c r="AQ34" s="18">
        <v>1</v>
      </c>
      <c r="AR34" s="18">
        <v>1</v>
      </c>
      <c r="AS34" s="18">
        <v>2</v>
      </c>
      <c r="AT34" s="18">
        <v>3</v>
      </c>
      <c r="AU34" s="48">
        <v>1</v>
      </c>
      <c r="AV34" s="48">
        <v>4</v>
      </c>
      <c r="AW34" s="48">
        <v>2</v>
      </c>
      <c r="AX34" s="48">
        <v>1</v>
      </c>
      <c r="AY34" s="48">
        <v>2</v>
      </c>
      <c r="AZ34" s="18"/>
      <c r="BA34" s="18">
        <v>3</v>
      </c>
      <c r="BB34" s="18"/>
      <c r="BC34" s="18">
        <v>3</v>
      </c>
      <c r="BD34" s="18">
        <v>1</v>
      </c>
      <c r="BE34" s="18">
        <v>3</v>
      </c>
      <c r="BF34" s="18"/>
      <c r="BG34" s="18">
        <v>2</v>
      </c>
      <c r="BH34" s="18">
        <v>1</v>
      </c>
      <c r="BI34" s="18">
        <v>1</v>
      </c>
      <c r="BJ34" s="18"/>
      <c r="BK34" s="18">
        <v>2</v>
      </c>
      <c r="BL34" s="18">
        <v>1</v>
      </c>
      <c r="BM34" s="18">
        <v>2</v>
      </c>
      <c r="BO34" s="59">
        <v>2</v>
      </c>
      <c r="BQ34">
        <v>1</v>
      </c>
      <c r="BR34">
        <v>1</v>
      </c>
      <c r="BS34">
        <v>2</v>
      </c>
      <c r="BT34">
        <v>1</v>
      </c>
      <c r="BU34">
        <v>3</v>
      </c>
      <c r="BW34">
        <v>1</v>
      </c>
      <c r="BY34">
        <v>1</v>
      </c>
      <c r="BZ34">
        <v>1</v>
      </c>
      <c r="CA34">
        <v>1</v>
      </c>
      <c r="CB34">
        <v>1</v>
      </c>
      <c r="CC34">
        <v>3</v>
      </c>
      <c r="CD34">
        <v>1</v>
      </c>
      <c r="CE34">
        <v>1</v>
      </c>
      <c r="CF34" s="59">
        <v>1</v>
      </c>
      <c r="CG34">
        <v>2</v>
      </c>
      <c r="CH34">
        <v>1</v>
      </c>
      <c r="CI34">
        <v>3</v>
      </c>
      <c r="CJ34">
        <v>1</v>
      </c>
      <c r="CK34">
        <v>1</v>
      </c>
      <c r="CM34">
        <v>1</v>
      </c>
      <c r="CO34">
        <v>1</v>
      </c>
      <c r="CQ34">
        <v>4</v>
      </c>
      <c r="CU34">
        <f>SUM(B34:CT34)</f>
        <v>179.4</v>
      </c>
      <c r="CV34" s="45" t="s">
        <v>0</v>
      </c>
    </row>
    <row r="35" spans="6:101" ht="21.75" thickBot="1" x14ac:dyDescent="0.4">
      <c r="N35" s="82">
        <f>COUNTIF(B3:CS28,"*,*/3,1")</f>
        <v>117</v>
      </c>
      <c r="O35" s="142">
        <v>3.1</v>
      </c>
      <c r="P35" s="143"/>
      <c r="Q35" s="144">
        <v>3.1</v>
      </c>
      <c r="R35" s="144"/>
      <c r="S35" s="144"/>
      <c r="X35">
        <v>1</v>
      </c>
      <c r="AB35">
        <v>1</v>
      </c>
      <c r="AE35">
        <v>2</v>
      </c>
      <c r="AH35">
        <v>2</v>
      </c>
      <c r="AI35">
        <v>2</v>
      </c>
      <c r="AJ35">
        <v>1</v>
      </c>
      <c r="AK35">
        <v>2</v>
      </c>
      <c r="AM35">
        <v>5</v>
      </c>
      <c r="AN35">
        <v>2</v>
      </c>
      <c r="AO35">
        <v>6</v>
      </c>
      <c r="AP35">
        <v>7</v>
      </c>
      <c r="AQ35">
        <v>1</v>
      </c>
      <c r="AS35">
        <v>2</v>
      </c>
      <c r="AT35">
        <v>1</v>
      </c>
      <c r="AU35">
        <v>3</v>
      </c>
      <c r="AV35">
        <v>2</v>
      </c>
      <c r="AW35">
        <v>1</v>
      </c>
      <c r="AY35">
        <v>1</v>
      </c>
      <c r="AZ35">
        <v>1</v>
      </c>
      <c r="BB35">
        <v>2</v>
      </c>
      <c r="BC35">
        <v>2</v>
      </c>
      <c r="BD35">
        <v>2</v>
      </c>
      <c r="BE35">
        <v>1</v>
      </c>
      <c r="BF35">
        <v>3</v>
      </c>
      <c r="BG35">
        <v>4</v>
      </c>
      <c r="BH35">
        <v>0</v>
      </c>
      <c r="BI35">
        <v>3</v>
      </c>
      <c r="BJ35">
        <v>5</v>
      </c>
      <c r="BK35">
        <v>3</v>
      </c>
      <c r="BL35">
        <v>0</v>
      </c>
      <c r="BM35">
        <v>0</v>
      </c>
      <c r="BN35">
        <v>2</v>
      </c>
      <c r="BO35">
        <v>1</v>
      </c>
      <c r="BP35">
        <v>0</v>
      </c>
      <c r="BQ35">
        <v>1</v>
      </c>
      <c r="BR35">
        <v>0</v>
      </c>
      <c r="BS35">
        <v>0</v>
      </c>
      <c r="BT35">
        <v>0</v>
      </c>
      <c r="BU35">
        <v>0</v>
      </c>
      <c r="BV35">
        <v>2</v>
      </c>
      <c r="BW35">
        <v>3</v>
      </c>
      <c r="BX35">
        <v>0</v>
      </c>
      <c r="BY35" s="17">
        <v>0</v>
      </c>
      <c r="BZ35">
        <v>0</v>
      </c>
      <c r="CA35">
        <v>0</v>
      </c>
      <c r="CB35" s="16">
        <v>0</v>
      </c>
      <c r="CC35" s="16">
        <v>0</v>
      </c>
      <c r="CD35" s="16">
        <v>1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1</v>
      </c>
      <c r="CK35" s="16">
        <v>0</v>
      </c>
      <c r="CL35" s="16">
        <v>0</v>
      </c>
      <c r="CM35" s="16">
        <v>0</v>
      </c>
      <c r="CN35" s="16">
        <v>1</v>
      </c>
      <c r="CO35" s="16">
        <v>0</v>
      </c>
      <c r="CP35" s="16">
        <v>0</v>
      </c>
      <c r="CQ35" s="24">
        <v>0</v>
      </c>
      <c r="CR35" s="16">
        <v>1</v>
      </c>
      <c r="CS35" s="16">
        <v>0</v>
      </c>
      <c r="CU35" s="16">
        <f>SUM(B35:CT35)</f>
        <v>204.2</v>
      </c>
      <c r="CV35" s="23"/>
      <c r="CW35" s="42">
        <f>CU35/BR43*100</f>
        <v>9.6915045087802554</v>
      </c>
    </row>
    <row r="36" spans="6:101" ht="21.75" thickBot="1" x14ac:dyDescent="0.4">
      <c r="J36">
        <f>N32+N33+N34+N35+N36+N31+N30</f>
        <v>370</v>
      </c>
      <c r="M36">
        <v>60</v>
      </c>
      <c r="N36" s="82">
        <f>COUNTIF(B3:CS28,"*,*/3,0")</f>
        <v>60</v>
      </c>
      <c r="O36" s="139">
        <v>3</v>
      </c>
      <c r="P36" s="139"/>
      <c r="Q36" s="140">
        <v>3</v>
      </c>
      <c r="R36" s="140"/>
      <c r="S36" s="141"/>
      <c r="BX36" s="17"/>
      <c r="CW36" s="39"/>
    </row>
    <row r="37" spans="6:101" ht="21.75" thickBot="1" x14ac:dyDescent="0.4">
      <c r="N37" s="82">
        <f>COUNTIF(B3:CS28,"*,*/*,*")</f>
        <v>396</v>
      </c>
      <c r="O37" s="136">
        <f>N37/K38</f>
        <v>0.9974811083123426</v>
      </c>
      <c r="P37" s="136"/>
      <c r="Q37" s="137" t="s">
        <v>27</v>
      </c>
      <c r="R37" s="137"/>
      <c r="S37" s="137"/>
      <c r="AW37">
        <v>4</v>
      </c>
      <c r="AY37">
        <v>4</v>
      </c>
      <c r="AZ37">
        <v>1</v>
      </c>
      <c r="BA37">
        <v>2</v>
      </c>
      <c r="BC37">
        <v>6</v>
      </c>
      <c r="BD37">
        <v>3</v>
      </c>
      <c r="BE37">
        <v>2</v>
      </c>
      <c r="BF37">
        <v>4</v>
      </c>
      <c r="BG37">
        <v>6</v>
      </c>
      <c r="BH37">
        <v>3</v>
      </c>
      <c r="BI37">
        <v>6</v>
      </c>
      <c r="BJ37">
        <v>3</v>
      </c>
      <c r="BK37">
        <v>2</v>
      </c>
      <c r="BL37">
        <v>6</v>
      </c>
      <c r="BM37">
        <v>1</v>
      </c>
      <c r="BN37">
        <v>0</v>
      </c>
      <c r="BO37">
        <v>3</v>
      </c>
      <c r="BP37">
        <v>2</v>
      </c>
      <c r="BQ37">
        <v>0</v>
      </c>
      <c r="BR37">
        <v>4</v>
      </c>
      <c r="BS37">
        <v>2</v>
      </c>
      <c r="BT37">
        <v>2</v>
      </c>
      <c r="BU37">
        <v>0</v>
      </c>
      <c r="BV37">
        <v>0</v>
      </c>
      <c r="BW37">
        <v>3</v>
      </c>
      <c r="BX37">
        <v>1</v>
      </c>
      <c r="BY37">
        <v>1</v>
      </c>
      <c r="BZ37">
        <v>0</v>
      </c>
      <c r="CA37">
        <v>1</v>
      </c>
      <c r="CB37">
        <v>2</v>
      </c>
      <c r="CC37">
        <v>1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3</v>
      </c>
      <c r="CK37">
        <v>1</v>
      </c>
      <c r="CL37">
        <v>0</v>
      </c>
      <c r="CM37">
        <v>0</v>
      </c>
      <c r="CN37">
        <v>0</v>
      </c>
      <c r="CO37">
        <v>1</v>
      </c>
      <c r="CP37">
        <v>0</v>
      </c>
      <c r="CQ37">
        <v>2</v>
      </c>
      <c r="CR37">
        <v>5</v>
      </c>
      <c r="CS37">
        <v>3</v>
      </c>
      <c r="CU37">
        <f>SUM(B37:CT37)</f>
        <v>486.99748110831234</v>
      </c>
      <c r="CW37" s="42">
        <f>CU37/BR43*100</f>
        <v>23.113311870351797</v>
      </c>
    </row>
    <row r="38" spans="6:101" ht="15.75" x14ac:dyDescent="0.3">
      <c r="K38">
        <v>397</v>
      </c>
      <c r="L38" s="133" t="s">
        <v>13</v>
      </c>
      <c r="M38" s="133"/>
      <c r="N38" s="62">
        <f>COUNTIF(B3:CS28,"=3,1")+COUNTIF(B3:CS28,"=3,2")+COUNTIF(B3:CS28,"=3,3")+COUNTIF(B3:CS28,"=3,4")+COUNTIF(B3:CS28,"=3,5")+COUNTIF(B3:CS28,"=3,6")</f>
        <v>0</v>
      </c>
      <c r="O38" s="135">
        <f>K38/F43</f>
        <v>0.17597517730496454</v>
      </c>
      <c r="P38" s="135"/>
      <c r="Q38" s="123"/>
      <c r="R38" s="123"/>
      <c r="S38" s="123"/>
      <c r="CW38" s="42"/>
    </row>
    <row r="39" spans="6:101" x14ac:dyDescent="0.25">
      <c r="L39" s="134" t="s">
        <v>0</v>
      </c>
      <c r="M39" s="134"/>
      <c r="N39">
        <f>COUNTIF(B3:CS28,"NA")</f>
        <v>224</v>
      </c>
      <c r="AV39">
        <v>1</v>
      </c>
      <c r="AW39">
        <v>4</v>
      </c>
      <c r="AX39">
        <v>3</v>
      </c>
      <c r="AY39">
        <v>3</v>
      </c>
      <c r="AZ39">
        <v>6</v>
      </c>
      <c r="BA39">
        <v>5</v>
      </c>
      <c r="BB39">
        <v>2</v>
      </c>
      <c r="BC39">
        <v>2</v>
      </c>
      <c r="BD39">
        <v>6</v>
      </c>
      <c r="BE39">
        <v>6</v>
      </c>
      <c r="BF39">
        <v>5</v>
      </c>
      <c r="BG39">
        <v>5</v>
      </c>
      <c r="BH39">
        <v>5</v>
      </c>
      <c r="BI39">
        <v>5</v>
      </c>
      <c r="BJ39">
        <v>3</v>
      </c>
      <c r="BK39">
        <v>3</v>
      </c>
      <c r="BL39">
        <v>5</v>
      </c>
      <c r="BM39">
        <v>2</v>
      </c>
      <c r="BN39">
        <v>4</v>
      </c>
      <c r="BO39">
        <v>3</v>
      </c>
      <c r="BP39">
        <v>2</v>
      </c>
      <c r="BS39">
        <v>1</v>
      </c>
      <c r="BT39">
        <v>1</v>
      </c>
      <c r="BV39">
        <v>3</v>
      </c>
      <c r="BW39">
        <v>2</v>
      </c>
      <c r="CA39">
        <v>2</v>
      </c>
      <c r="CB39">
        <v>1</v>
      </c>
      <c r="CD39">
        <v>1</v>
      </c>
      <c r="CE39">
        <v>1</v>
      </c>
      <c r="CF39">
        <v>1</v>
      </c>
      <c r="CH39">
        <v>1</v>
      </c>
      <c r="CL39">
        <v>2</v>
      </c>
      <c r="CM39">
        <v>2</v>
      </c>
      <c r="CQ39">
        <v>2</v>
      </c>
      <c r="CR39">
        <v>3</v>
      </c>
      <c r="CS39">
        <v>1</v>
      </c>
      <c r="CU39">
        <f>SUM(B39:CT39)</f>
        <v>328</v>
      </c>
      <c r="CW39" s="42">
        <f>CU39/BR43*100</f>
        <v>15.567157095396297</v>
      </c>
    </row>
    <row r="40" spans="6:101" x14ac:dyDescent="0.25">
      <c r="F40">
        <f>96*26</f>
        <v>2496</v>
      </c>
      <c r="N40">
        <f>COUNTIF(B3:CS28,"&gt;=0")-COUNTIF(B2:B5,"&gt;7")</f>
        <v>1627</v>
      </c>
    </row>
    <row r="41" spans="6:101" x14ac:dyDescent="0.25">
      <c r="F41">
        <f>48*5</f>
        <v>240</v>
      </c>
      <c r="BM41" s="123" t="s">
        <v>7</v>
      </c>
      <c r="BN41" s="123"/>
      <c r="BO41" s="123"/>
      <c r="BP41" s="123"/>
      <c r="BQ41" s="123"/>
      <c r="BR41">
        <v>98</v>
      </c>
    </row>
    <row r="42" spans="6:101" x14ac:dyDescent="0.25">
      <c r="N42">
        <f>N40+N39+N37</f>
        <v>2247</v>
      </c>
      <c r="BR42">
        <v>21.5</v>
      </c>
      <c r="BZ42">
        <v>96</v>
      </c>
      <c r="CW42" s="44">
        <f>SUM(CW35:CW41)</f>
        <v>48.371973474528346</v>
      </c>
    </row>
    <row r="43" spans="6:101" x14ac:dyDescent="0.25">
      <c r="F43">
        <f>F40-F41</f>
        <v>2256</v>
      </c>
      <c r="P43">
        <f>SUM(N30:N36)</f>
        <v>370</v>
      </c>
      <c r="BA43">
        <v>23</v>
      </c>
      <c r="BR43">
        <f>BR41*BR42</f>
        <v>2107</v>
      </c>
      <c r="BZ43">
        <v>21.5</v>
      </c>
    </row>
    <row r="44" spans="6:101" ht="21" customHeight="1" x14ac:dyDescent="0.25">
      <c r="BR44" s="22">
        <f>BR43/BZ44</f>
        <v>1.0208333333333333</v>
      </c>
      <c r="BZ44">
        <f>BZ42*BZ43</f>
        <v>2064</v>
      </c>
    </row>
    <row r="45" spans="6:101" ht="21" customHeight="1" thickBot="1" x14ac:dyDescent="0.3"/>
    <row r="46" spans="6:101" ht="21" customHeight="1" thickBot="1" x14ac:dyDescent="0.3">
      <c r="N46" s="82">
        <f>COUNTIF(B3:CS28,"3,1/3,1")</f>
        <v>38</v>
      </c>
    </row>
    <row r="47" spans="6:101" ht="21" customHeight="1" thickBot="1" x14ac:dyDescent="0.3">
      <c r="N47" s="82">
        <f>COUNTIF(B3:CS28,"3,2/3,2")</f>
        <v>30</v>
      </c>
    </row>
    <row r="48" spans="6:101" ht="21" customHeight="1" thickBot="1" x14ac:dyDescent="0.3">
      <c r="N48" s="82">
        <f>COUNTIF(B3:CS28,"3,3/3,3")</f>
        <v>23</v>
      </c>
    </row>
    <row r="49" spans="14:101" ht="21" customHeight="1" thickBot="1" x14ac:dyDescent="0.3">
      <c r="N49" s="82">
        <f>COUNTIF(B3:CS28,"3,4/3,4")</f>
        <v>15</v>
      </c>
      <c r="CK49" s="123" t="s">
        <v>9</v>
      </c>
      <c r="CL49" s="123"/>
      <c r="CM49" s="123"/>
      <c r="CO49" t="s">
        <v>12</v>
      </c>
      <c r="CQ49" t="s">
        <v>0</v>
      </c>
      <c r="CT49" t="s">
        <v>10</v>
      </c>
      <c r="CW49" t="s">
        <v>11</v>
      </c>
    </row>
    <row r="50" spans="14:101" ht="21" customHeight="1" thickBot="1" x14ac:dyDescent="0.3">
      <c r="N50" s="82">
        <f>COUNTIF(B3:CS28,"3,5/3,5")</f>
        <v>19</v>
      </c>
      <c r="CK50" s="123"/>
      <c r="CL50" s="123"/>
      <c r="CM50" s="123"/>
      <c r="CN50" s="16"/>
      <c r="CO50">
        <f>BR43</f>
        <v>2107</v>
      </c>
      <c r="CQ50" s="16">
        <f>CU35</f>
        <v>204.2</v>
      </c>
      <c r="CT50" s="41">
        <f>CU37</f>
        <v>486.99748110831234</v>
      </c>
      <c r="CW50">
        <f>CU39</f>
        <v>328</v>
      </c>
    </row>
    <row r="51" spans="14:101" ht="20.25" customHeight="1" thickBot="1" x14ac:dyDescent="0.3">
      <c r="N51" s="89">
        <f>COUNTIF(B3:CS28,"3,6/3,6")</f>
        <v>14</v>
      </c>
      <c r="CK51" s="123"/>
      <c r="CL51" s="123"/>
      <c r="CM51" s="123"/>
    </row>
    <row r="52" spans="14:101" x14ac:dyDescent="0.25">
      <c r="N52" s="91"/>
      <c r="CK52" s="123"/>
      <c r="CL52" s="123"/>
      <c r="CM52" s="123"/>
    </row>
    <row r="53" spans="14:101" ht="15.75" thickBot="1" x14ac:dyDescent="0.3">
      <c r="N53" s="90"/>
    </row>
    <row r="54" spans="14:101" ht="15.75" thickBot="1" x14ac:dyDescent="0.3">
      <c r="N54" s="90"/>
      <c r="S54" s="94"/>
    </row>
    <row r="55" spans="14:101" ht="15.75" thickBot="1" x14ac:dyDescent="0.3">
      <c r="N55" s="92" t="s">
        <v>47</v>
      </c>
      <c r="O55" s="93"/>
      <c r="P55" s="93"/>
      <c r="Q55" s="93"/>
      <c r="R55" s="93"/>
      <c r="S55" s="97"/>
    </row>
    <row r="56" spans="14:101" ht="15.75" thickBot="1" x14ac:dyDescent="0.3">
      <c r="N56" s="95">
        <f>SUM(N46:N55)</f>
        <v>139</v>
      </c>
      <c r="O56" s="96"/>
      <c r="P56" s="138">
        <f>N56/N37</f>
        <v>0.35101010101010099</v>
      </c>
      <c r="Q56" s="138"/>
      <c r="R56" s="96"/>
    </row>
  </sheetData>
  <mergeCells count="24">
    <mergeCell ref="P56:Q56"/>
    <mergeCell ref="O36:P36"/>
    <mergeCell ref="Q36:S36"/>
    <mergeCell ref="O35:P35"/>
    <mergeCell ref="Q35:S35"/>
    <mergeCell ref="L38:M38"/>
    <mergeCell ref="L39:M39"/>
    <mergeCell ref="O38:P38"/>
    <mergeCell ref="O37:P37"/>
    <mergeCell ref="Q37:S37"/>
    <mergeCell ref="Q38:S38"/>
    <mergeCell ref="CV13:CX13"/>
    <mergeCell ref="BM41:BQ41"/>
    <mergeCell ref="CK49:CM49"/>
    <mergeCell ref="CK50:CM50"/>
    <mergeCell ref="CK51:CM51"/>
    <mergeCell ref="O30:P30"/>
    <mergeCell ref="O31:P31"/>
    <mergeCell ref="CK52:CM52"/>
    <mergeCell ref="BF33:BH33"/>
    <mergeCell ref="AL33:AN33"/>
    <mergeCell ref="O34:P34"/>
    <mergeCell ref="O33:P33"/>
    <mergeCell ref="O32:P32"/>
  </mergeCells>
  <conditionalFormatting sqref="B3:CS28">
    <cfRule type="cellIs" dxfId="14" priority="119" operator="between">
      <formula>3</formula>
      <formula>3.6</formula>
    </cfRule>
  </conditionalFormatting>
  <conditionalFormatting sqref="CV34">
    <cfRule type="cellIs" dxfId="13" priority="5" operator="between">
      <formula>6</formula>
      <formula>7.9</formula>
    </cfRule>
    <cfRule type="cellIs" dxfId="12" priority="7" operator="between">
      <formula>4</formula>
      <formula>4.9</formula>
    </cfRule>
  </conditionalFormatting>
  <conditionalFormatting sqref="CV34">
    <cfRule type="cellIs" dxfId="11" priority="3" operator="between">
      <formula>3.6</formula>
      <formula>3.9</formula>
    </cfRule>
    <cfRule type="cellIs" dxfId="10" priority="6" operator="between">
      <formula>5</formula>
      <formula>5.9</formula>
    </cfRule>
  </conditionalFormatting>
  <conditionalFormatting sqref="CV34">
    <cfRule type="cellIs" dxfId="9" priority="4" operator="between">
      <formula>3.1</formula>
      <formula>3.5</formula>
    </cfRule>
    <cfRule type="cellIs" dxfId="8" priority="8" operator="between">
      <formula>1</formula>
      <formula>3</formula>
    </cfRule>
  </conditionalFormatting>
  <conditionalFormatting sqref="CV34">
    <cfRule type="cellIs" dxfId="7" priority="2" operator="between">
      <formula>3.6</formula>
      <formula>3.9</formula>
    </cfRule>
  </conditionalFormatting>
  <conditionalFormatting sqref="X32">
    <cfRule type="cellIs" dxfId="1" priority="1" operator="between">
      <formula>3</formula>
      <formula>3.6</formula>
    </cfRule>
  </conditionalFormatting>
  <pageMargins left="0" right="0" top="0.74803149606299213" bottom="0.74803149606299213" header="0.31496062992125984" footer="0.31496062992125984"/>
  <pageSetup paperSize="8" scale="2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2014-04-15T06:15:23Z</dcterms:modified>
</cp:coreProperties>
</file>